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B036354\Desktop\"/>
    </mc:Choice>
  </mc:AlternateContent>
  <xr:revisionPtr revIDLastSave="0" documentId="13_ncr:1_{2675A642-3517-45AE-8842-1BA43439AD7C}" xr6:coauthVersionLast="36" xr6:coauthVersionMax="36" xr10:uidLastSave="{00000000-0000-0000-0000-000000000000}"/>
  <bookViews>
    <workbookView xWindow="0" yWindow="0" windowWidth="25365" windowHeight="11070" activeTab="6" xr2:uid="{00000000-000D-0000-FFFF-FFFF00000000}"/>
  </bookViews>
  <sheets>
    <sheet name="Forside " sheetId="18" r:id="rId1"/>
    <sheet name="Skærmdump" sheetId="24" r:id="rId2"/>
    <sheet name="Generelt" sheetId="22" r:id="rId3"/>
    <sheet name="Ordningsspecifikke spg." sheetId="19" r:id="rId4"/>
    <sheet name="Bilag og betaling" sheetId="20" r:id="rId5"/>
    <sheet name="Løn " sheetId="21" r:id="rId6"/>
    <sheet name="LØNBEREGNING" sheetId="3" r:id="rId7"/>
    <sheet name="BILAGSKONTROLSKEMA" sheetId="4" r:id="rId8"/>
    <sheet name="BILAGSOVERSIGT" sheetId="9" r:id="rId9"/>
    <sheet name="Likviditet " sheetId="17" r:id="rId10"/>
    <sheet name="Afrappotering" sheetId="16" r:id="rId11"/>
    <sheet name="SB2 Tjekliste" sheetId="25" r:id="rId12"/>
  </sheets>
  <definedNames>
    <definedName name="_xlnm.Print_Area" localSheetId="7">BILAGSKONTROLSKEMA!$A$1:$G$78</definedName>
  </definedNames>
  <calcPr calcId="191029"/>
</workbook>
</file>

<file path=xl/calcChain.xml><?xml version="1.0" encoding="utf-8"?>
<calcChain xmlns="http://schemas.openxmlformats.org/spreadsheetml/2006/main">
  <c r="B37" i="3" l="1"/>
  <c r="N31" i="3" l="1"/>
  <c r="B33" i="3" l="1"/>
  <c r="M28" i="3"/>
  <c r="L28" i="3"/>
  <c r="K28" i="3"/>
  <c r="J28" i="3"/>
  <c r="I28" i="3"/>
  <c r="H28" i="3"/>
  <c r="G28" i="3"/>
  <c r="F28" i="3"/>
  <c r="E28" i="3"/>
  <c r="D28" i="3"/>
  <c r="C28" i="3"/>
  <c r="B28" i="3"/>
  <c r="N27" i="3"/>
  <c r="N23" i="3"/>
  <c r="N22" i="3"/>
  <c r="N21" i="3"/>
  <c r="M16" i="3"/>
  <c r="L16" i="3"/>
  <c r="K16" i="3"/>
  <c r="K19" i="3" s="1"/>
  <c r="K25" i="3" s="1"/>
  <c r="J16" i="3"/>
  <c r="J19" i="3" s="1"/>
  <c r="J25" i="3" s="1"/>
  <c r="I16" i="3"/>
  <c r="I19" i="3" s="1"/>
  <c r="I25" i="3" s="1"/>
  <c r="H16" i="3"/>
  <c r="H19" i="3" s="1"/>
  <c r="H25" i="3" s="1"/>
  <c r="G16" i="3"/>
  <c r="G19" i="3" s="1"/>
  <c r="G25" i="3" s="1"/>
  <c r="F16" i="3"/>
  <c r="F19" i="3" s="1"/>
  <c r="F25" i="3" s="1"/>
  <c r="E16" i="3"/>
  <c r="E19" i="3" s="1"/>
  <c r="E25" i="3" s="1"/>
  <c r="D16" i="3"/>
  <c r="D19" i="3" s="1"/>
  <c r="D25" i="3" s="1"/>
  <c r="C16" i="3"/>
  <c r="C19" i="3" s="1"/>
  <c r="C25" i="3" s="1"/>
  <c r="B16" i="3"/>
  <c r="B19" i="3" s="1"/>
  <c r="N14" i="3"/>
  <c r="N13" i="3"/>
  <c r="G30" i="3" l="1"/>
  <c r="C30" i="3"/>
  <c r="D30" i="3"/>
  <c r="E30" i="3"/>
  <c r="F30" i="3"/>
  <c r="I30" i="3"/>
  <c r="H30" i="3"/>
  <c r="N16" i="3"/>
  <c r="J30" i="3"/>
  <c r="K30" i="3"/>
  <c r="M19" i="3"/>
  <c r="M25" i="3" s="1"/>
  <c r="M30" i="3" s="1"/>
  <c r="L19" i="3"/>
  <c r="B25" i="3"/>
  <c r="N28" i="3"/>
  <c r="B47" i="3" s="1"/>
  <c r="B48" i="3" l="1"/>
  <c r="B49" i="3" s="1"/>
  <c r="N19" i="3"/>
  <c r="L25" i="3"/>
  <c r="L30" i="3" s="1"/>
  <c r="B30" i="3"/>
  <c r="N25" i="3" l="1"/>
  <c r="B43" i="3" s="1"/>
  <c r="N30" i="3" l="1"/>
  <c r="B34" i="3" s="1"/>
  <c r="B38" i="3" s="1"/>
  <c r="B44" i="3"/>
  <c r="B50" i="3"/>
  <c r="B51" i="3" s="1"/>
  <c r="B36" i="3" l="1"/>
  <c r="B39" i="3" s="1"/>
  <c r="C53" i="3" s="1"/>
  <c r="B53" i="3" l="1"/>
  <c r="C66" i="4" l="1"/>
  <c r="E66" i="4" s="1"/>
  <c r="C57" i="4"/>
  <c r="E57" i="4" s="1"/>
  <c r="C49" i="4"/>
  <c r="E49" i="4" s="1"/>
  <c r="C63" i="4" l="1"/>
  <c r="C64" i="4"/>
  <c r="C65" i="4"/>
  <c r="C67" i="4"/>
  <c r="C68" i="4"/>
  <c r="C62" i="4"/>
  <c r="C54" i="4"/>
  <c r="C55" i="4"/>
  <c r="C56" i="4"/>
  <c r="C58" i="4"/>
  <c r="C59" i="4"/>
  <c r="C53" i="4"/>
  <c r="C45" i="4"/>
  <c r="C46" i="4"/>
  <c r="C47" i="4"/>
  <c r="C48" i="4"/>
  <c r="C50" i="4"/>
  <c r="C44" i="4"/>
  <c r="C36" i="4"/>
  <c r="C37" i="4"/>
  <c r="C38" i="4"/>
  <c r="C39" i="4"/>
  <c r="C40" i="4"/>
  <c r="C41" i="4"/>
  <c r="C35" i="4"/>
  <c r="C27" i="4"/>
  <c r="C28" i="4"/>
  <c r="C29" i="4"/>
  <c r="C30" i="4"/>
  <c r="C31" i="4"/>
  <c r="C32" i="4"/>
  <c r="C26" i="4"/>
  <c r="C18" i="4"/>
  <c r="C19" i="4"/>
  <c r="C20" i="4"/>
  <c r="C21" i="4"/>
  <c r="C22" i="4"/>
  <c r="C23" i="4"/>
  <c r="C17" i="4"/>
  <c r="C9" i="4"/>
  <c r="C10" i="4"/>
  <c r="C11" i="4"/>
  <c r="C12" i="4"/>
  <c r="C13" i="4"/>
  <c r="C14" i="4"/>
  <c r="C8" i="4"/>
  <c r="E8" i="4" l="1"/>
  <c r="E9" i="4"/>
  <c r="D69" i="4" l="1"/>
  <c r="E68" i="4"/>
  <c r="E67" i="4"/>
  <c r="E65" i="4"/>
  <c r="E64" i="4"/>
  <c r="E63" i="4"/>
  <c r="E62" i="4"/>
  <c r="D60" i="4"/>
  <c r="E59" i="4"/>
  <c r="E58" i="4"/>
  <c r="E56" i="4"/>
  <c r="E55" i="4"/>
  <c r="E54" i="4"/>
  <c r="E53" i="4"/>
  <c r="D51" i="4"/>
  <c r="E50" i="4"/>
  <c r="E48" i="4"/>
  <c r="E47" i="4"/>
  <c r="E46" i="4"/>
  <c r="E45" i="4"/>
  <c r="E44" i="4"/>
  <c r="D42" i="4"/>
  <c r="E41" i="4"/>
  <c r="E40" i="4"/>
  <c r="E39" i="4"/>
  <c r="E38" i="4"/>
  <c r="E37" i="4"/>
  <c r="E36" i="4"/>
  <c r="D33" i="4"/>
  <c r="E32" i="4"/>
  <c r="E31" i="4"/>
  <c r="E30" i="4"/>
  <c r="E29" i="4"/>
  <c r="E28" i="4"/>
  <c r="E27" i="4"/>
  <c r="E26" i="4"/>
  <c r="D24" i="4"/>
  <c r="E23" i="4"/>
  <c r="E22" i="4"/>
  <c r="E21" i="4"/>
  <c r="E20" i="4"/>
  <c r="E19" i="4"/>
  <c r="E18" i="4"/>
  <c r="E17" i="4"/>
  <c r="D15" i="4"/>
  <c r="E14" i="4"/>
  <c r="E13" i="4"/>
  <c r="E12" i="4"/>
  <c r="E11" i="4"/>
  <c r="E10" i="4"/>
  <c r="D70" i="4" l="1"/>
  <c r="E71" i="4" s="1"/>
  <c r="E72" i="4" s="1"/>
  <c r="C42" i="4"/>
  <c r="E42" i="4" s="1"/>
  <c r="C15" i="4"/>
  <c r="C24" i="4"/>
  <c r="E24" i="4" s="1"/>
  <c r="C33" i="4"/>
  <c r="E33" i="4" s="1"/>
  <c r="E35" i="4"/>
  <c r="C69" i="4"/>
  <c r="E69" i="4" s="1"/>
  <c r="C60" i="4"/>
  <c r="E60" i="4" s="1"/>
  <c r="C51" i="4"/>
  <c r="E51" i="4" s="1"/>
  <c r="K9" i="17"/>
  <c r="J9" i="17"/>
  <c r="F9" i="17"/>
  <c r="B9" i="17"/>
  <c r="H8" i="17"/>
  <c r="L8" i="17" s="1"/>
  <c r="G8" i="17"/>
  <c r="D8" i="17"/>
  <c r="C8" i="17"/>
  <c r="E8" i="17" s="1"/>
  <c r="H7" i="17"/>
  <c r="L7" i="17" s="1"/>
  <c r="G7" i="17"/>
  <c r="D7" i="17"/>
  <c r="C7" i="17"/>
  <c r="E7" i="17" s="1"/>
  <c r="H6" i="17"/>
  <c r="L6" i="17" s="1"/>
  <c r="G6" i="17"/>
  <c r="D6" i="17"/>
  <c r="C6" i="17"/>
  <c r="E6" i="17" s="1"/>
  <c r="H5" i="17"/>
  <c r="G5" i="17"/>
  <c r="D5" i="17"/>
  <c r="C5" i="17"/>
  <c r="E5" i="17" s="1"/>
  <c r="H4" i="17"/>
  <c r="L4" i="17" s="1"/>
  <c r="G4" i="17"/>
  <c r="D4" i="17"/>
  <c r="C4" i="17"/>
  <c r="E4" i="17" s="1"/>
  <c r="H9" i="17" l="1"/>
  <c r="C70" i="4"/>
  <c r="E15" i="4"/>
  <c r="E70" i="4" s="1"/>
  <c r="E9" i="17"/>
  <c r="C9" i="17"/>
  <c r="L5" i="17"/>
  <c r="L9" i="17" s="1"/>
  <c r="J152" i="9" l="1"/>
  <c r="L150" i="9"/>
  <c r="L152" i="9" s="1"/>
  <c r="H153" i="9" s="1"/>
  <c r="J150" i="9"/>
  <c r="H150" i="9"/>
  <c r="M137" i="9"/>
  <c r="H137" i="9"/>
  <c r="M124" i="9"/>
  <c r="H124" i="9"/>
  <c r="K124" i="9" s="1"/>
  <c r="M115" i="9"/>
  <c r="H115" i="9"/>
  <c r="K115" i="9" s="1"/>
  <c r="N115" i="9" s="1"/>
  <c r="M106" i="9"/>
  <c r="H106" i="9"/>
  <c r="K106" i="9" s="1"/>
  <c r="M97" i="9"/>
  <c r="H97" i="9"/>
  <c r="K97" i="9" s="1"/>
  <c r="N97" i="9" s="1"/>
  <c r="M88" i="9"/>
  <c r="H88" i="9"/>
  <c r="K88" i="9" s="1"/>
  <c r="N88" i="9" s="1"/>
  <c r="M79" i="9"/>
  <c r="H79" i="9"/>
  <c r="K79" i="9" s="1"/>
  <c r="N79" i="9" s="1"/>
  <c r="M70" i="9"/>
  <c r="H70" i="9"/>
  <c r="K70" i="9" s="1"/>
  <c r="N70" i="9" s="1"/>
  <c r="M61" i="9"/>
  <c r="H61" i="9"/>
  <c r="K61" i="9" s="1"/>
  <c r="N61" i="9" s="1"/>
  <c r="M52" i="9"/>
  <c r="H52" i="9"/>
  <c r="K52" i="9" s="1"/>
  <c r="N52" i="9" s="1"/>
  <c r="M34" i="9"/>
  <c r="H34" i="9"/>
  <c r="K34" i="9" s="1"/>
  <c r="N34" i="9" s="1"/>
  <c r="M16" i="9"/>
  <c r="H16" i="9"/>
  <c r="K16" i="9" s="1"/>
  <c r="N106" i="9" l="1"/>
  <c r="N124" i="9"/>
  <c r="H151" i="9"/>
  <c r="H152" i="9" s="1"/>
  <c r="H155" i="9" s="1"/>
  <c r="I157" i="9" s="1"/>
  <c r="H157" i="9" s="1"/>
  <c r="N16" i="9"/>
  <c r="K137" i="9"/>
  <c r="N137" i="9" s="1"/>
  <c r="N150" i="9" l="1"/>
  <c r="I154" i="9" s="1"/>
  <c r="N152" i="9" s="1"/>
  <c r="K150" i="9"/>
</calcChain>
</file>

<file path=xl/sharedStrings.xml><?xml version="1.0" encoding="utf-8"?>
<sst xmlns="http://schemas.openxmlformats.org/spreadsheetml/2006/main" count="520" uniqueCount="444">
  <si>
    <t>Hvad skal tjekkes</t>
  </si>
  <si>
    <t>Instruks</t>
  </si>
  <si>
    <t>Mulige udfald af tjek</t>
  </si>
  <si>
    <t>Ja</t>
  </si>
  <si>
    <t>Er anmodning om udbetaling modtaget rettidigt?</t>
  </si>
  <si>
    <t>Overlapper projektperioden, og indgår den samme udgift i begge projekter?</t>
  </si>
  <si>
    <t>Har ansøgeren placeret udgifterne under de rigtige omkostningsarter?</t>
  </si>
  <si>
    <t xml:space="preserve">Er ansøgeren momsregistreret? </t>
  </si>
  <si>
    <t>Fremgår det af fakturaen, hvilke aktiviteter konsulenten har udført og kan disse relateres til projektbeskrivelsen?</t>
  </si>
  <si>
    <t xml:space="preserve">              Bilagskontrolsskema</t>
  </si>
  <si>
    <t>Dato:</t>
  </si>
  <si>
    <t>Antal Bilag</t>
  </si>
  <si>
    <t>Bilagsnr. jf. bilagsoversigt</t>
  </si>
  <si>
    <t xml:space="preserve">Kontrolleret beløb på faktura 
</t>
  </si>
  <si>
    <t>Ikke tilskudsberettede beløb</t>
  </si>
  <si>
    <t>Godkendte projektomkostning</t>
  </si>
  <si>
    <t>Betalingsdokumentation OK? (Hvis Nej, bed om ny)</t>
  </si>
  <si>
    <t xml:space="preserve">Bemærkninger ved konstateret fejl. </t>
  </si>
  <si>
    <t>I alt</t>
  </si>
  <si>
    <t>Omkostningsart: xxx</t>
  </si>
  <si>
    <t>Total</t>
  </si>
  <si>
    <t>Eventuel reduktion af udbetalingen efter gennemgang af bilag</t>
  </si>
  <si>
    <r>
      <rPr>
        <b/>
        <sz val="12"/>
        <rFont val="Verdana"/>
        <family val="2"/>
      </rPr>
      <t xml:space="preserve">Samlede omkostninger for denne udbetaling minus reduktion
</t>
    </r>
    <r>
      <rPr>
        <b/>
        <sz val="11"/>
        <rFont val="Verdana"/>
        <family val="2"/>
      </rPr>
      <t xml:space="preserve">
</t>
    </r>
  </si>
  <si>
    <t xml:space="preserve">Har SB1 udvalgt en repræsentativ stikprøve? </t>
  </si>
  <si>
    <t>Løn i alt</t>
  </si>
  <si>
    <t>Er der noget der indikerer, at ansøgeren ønsker at opnå højere udbetaling på falske præmisser?</t>
  </si>
  <si>
    <t>Er der noget der indikerer, at ansøgeren ønsker at opnå forhøjet udbetaling til posten "projektansættelser"?</t>
  </si>
  <si>
    <t>Er der noget der indikerer, at ansøgeren ønsker at opnå forhøjet udbetaling til posten "konsulenter"?</t>
  </si>
  <si>
    <t>Er der foretaget budgetændringer i projektet efter tilsagnsgivning?</t>
  </si>
  <si>
    <t>JA</t>
  </si>
  <si>
    <t>Nej</t>
  </si>
  <si>
    <t>Kreditnota</t>
  </si>
  <si>
    <t>Er der særlige årsager til at sagen bør udtages til fysisk kontrol?</t>
  </si>
  <si>
    <t>Omkostningsarter</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</si>
  <si>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</si>
  <si>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</si>
  <si>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</si>
  <si>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</si>
  <si>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</si>
  <si>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</si>
  <si>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</si>
  <si>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</si>
  <si>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Omkostninger fra evt. tidligere rateudbetaling</t>
  </si>
  <si>
    <t>I alt tilskudsberettigede udgifter</t>
  </si>
  <si>
    <t>Godkendt tilsagnsbudget</t>
  </si>
  <si>
    <t/>
  </si>
  <si>
    <t>Indtægter i alt</t>
  </si>
  <si>
    <t>Udgifter i alt</t>
  </si>
  <si>
    <t>Journalnummer:</t>
  </si>
  <si>
    <t>Sum af alle omkostningsarter i DKK minus indtægter</t>
  </si>
  <si>
    <t>Omkostninger    i alt fra evt. tidligere rateudbetaling</t>
  </si>
  <si>
    <t>Tilsagnsbudget    i alt</t>
  </si>
  <si>
    <t>Tilsagnsbudget minus rate</t>
  </si>
  <si>
    <t xml:space="preserve">Tilladte overskridelse 10% </t>
  </si>
  <si>
    <t>Udgifter</t>
  </si>
  <si>
    <t xml:space="preserve">Maksimalt tilladte overskridelse af budgetposten 
(10 % reglen) </t>
  </si>
  <si>
    <t>Udgifter jf. 10% regel</t>
  </si>
  <si>
    <t>Udgifter jf. tilsagn, indtægter og 10% regel</t>
  </si>
  <si>
    <t>Hvis der har været udbetalt en rate, er der overlap imellem rate og slutudbetaling?</t>
  </si>
  <si>
    <t>Har SB1 udtaget stikprøver efter stikprøvemodel (+/-30 bilag) – Og har SB1 udvider antal af stikprøver (efter gældende regler) hvis der er fundet fejl i de første?</t>
  </si>
  <si>
    <t>Har du fundet fejl i de bilag du har kontrolleret?</t>
  </si>
  <si>
    <t>Hvis der er reduceret i udbetalingsbeløbet, er det begrundet i udbetalingsbrevet?</t>
  </si>
  <si>
    <t>Ikke omfattet</t>
  </si>
  <si>
    <t>Har SB1 lavet en fuld bilagskontrol?</t>
  </si>
  <si>
    <t>Er sagen udtaget til kontrol?</t>
  </si>
  <si>
    <t>NEJ</t>
  </si>
  <si>
    <t>Der skal være lønsedler for alle medarbejdere som er ansat på projektet og lønsedlerne skal dække hele perioden, som de har arbejdet på projektet.
Hvis en ansat kun har arbejdet på projektet i 3 måneder, skal der ligge lønsedler for disse måneder.</t>
  </si>
  <si>
    <t>Hvis tilskudsmodtager fx har placeret udgifter til konsulenter under omkostningsarten materialer, skal SB placere konsulentudgifter korrekt under omkostningsarten konsulent. Det gælder alle kolonner.</t>
  </si>
  <si>
    <t xml:space="preserve">Er der tale om indlysende fejl?
</t>
  </si>
  <si>
    <t xml:space="preserve">Beder ansøger om tilskud til løn til personale? </t>
  </si>
  <si>
    <t>Er der i de kontrollerede bilag tale om driftsudgifter?</t>
  </si>
  <si>
    <t>Kan de kontrollerede bilag/lønudgifter dokumenteres ved lønsedler?</t>
  </si>
  <si>
    <t>Omfatter de kontrollerede bilag udelukkende konsulentydelser?</t>
  </si>
  <si>
    <t xml:space="preserve">Forbliver timesatsen og timeantallet inden for grænserne i tilsagnsbrevet og evt. senere ændringer? </t>
  </si>
  <si>
    <t>Er alle de kontrollerede fakturaer udstedt til tilsagnshaver?</t>
  </si>
  <si>
    <t>Er udgifterne i de kontrollerede bilag tilskudsberettigede dvs. overens med fakturaerne, tilsagnet og evt. godkendte ændringer?</t>
  </si>
  <si>
    <t>Er der i de kontrollerede bilag medtaget gebyrer?</t>
  </si>
  <si>
    <t>Tjek om der i tilsagnet er særlige betingelser eller særlige vilkår som ansøger skal opfylde.
Noter hvilke særlige betingelser og vilkår ansøger skal opfylde i sagsbehandlers bemærkninger.</t>
  </si>
  <si>
    <t>Er der overensstemmelse mellem de ansøgte projektrelaterede udgifter i bilagsoversigten og de anførte projektrelaterede omkostninger i kontospecifikation?</t>
  </si>
  <si>
    <t>Investering</t>
  </si>
  <si>
    <t>Indtægter, kreditnotaer og scrapværdi</t>
  </si>
  <si>
    <t xml:space="preserve">Er de ændrede udgifter afholdt og betalt efter godkendt budgetændring </t>
  </si>
  <si>
    <t>Tjek om ansøgeren har fået fuldt tilskud (den maksimale støtteprocent) til samme udgift under rateudbetalingen. 
Hvis det er tilfældet, skal udgiften trækkes ud.  
Samme fakturaer  må kun indgå i en udbetalingsanmodning 
en gang, dvs. ikke både i rateudbetalingen og i slutudbetalingen.</t>
  </si>
  <si>
    <t xml:space="preserve">Der kan også være tale om indlysende fejl, hvis oplysningerne i samme eller forskellige dokumenter ikke stemmer helt overens, som for eksempel:
*Regnefejl.
*Uoverensstemmelse mellem oplysninger på samme blanket. Hvis det f.eks. er tydeligt, at ansøger utilsigtet har medtaget den samme udgift to gange.
*hvis der mangler en del af navnet/mellemnavnet på fakturaen eller projekttitlen fremgår af fakturaen i stedet for ansøgerens navn. 
De ovennævnte fejl kan karakteriseres som hændelige fejl, og vil normalt kunne anerkendes som indlysende fejl.
</t>
  </si>
  <si>
    <t>Anfør den godkendte periode under 'Startdato' og 'Slutdato' i kolonnen ”Sagsbehandlers bemærkninger”. 
Hvis ansøgeren har fået projektforlængelse, angiv akt nr. på den seneste godkendte projektforlængelse:</t>
  </si>
  <si>
    <t xml:space="preserve">Er alle poster udspecificeret i bilagsoversigten med tydelig angivelse af hvad der er købt ? </t>
  </si>
  <si>
    <t>Kan du bekræfte, at ansøgers CVR nr. og adresse ikke fremgår på strukturfondslisten fra Fiskeristyrelsen?</t>
  </si>
  <si>
    <t>Er timesatsen og timeantallet på de kontrollerede bilag korrekt?</t>
  </si>
  <si>
    <t xml:space="preserve">Hvis sagen har været til kontrol.  Er kontrolrapporten OK? </t>
  </si>
  <si>
    <r>
      <t xml:space="preserve">Kan du bekræfte, at ansøger </t>
    </r>
    <r>
      <rPr>
        <b/>
        <u/>
        <sz val="10"/>
        <rFont val="Verdana"/>
        <family val="2"/>
      </rPr>
      <t>ikke</t>
    </r>
    <r>
      <rPr>
        <b/>
        <sz val="10"/>
        <rFont val="Verdana"/>
        <family val="2"/>
      </rPr>
      <t xml:space="preserve"> tidligere har fået tilsagn til samme projekt?</t>
    </r>
  </si>
  <si>
    <t xml:space="preserve">Angiv støttebetingelser:  
Angiv akt nr. på dokumentation for støttebetingelse. 
</t>
  </si>
  <si>
    <r>
      <t xml:space="preserve">Hovedreglen er, at moms </t>
    </r>
    <r>
      <rPr>
        <b/>
        <u/>
        <sz val="10"/>
        <color theme="1"/>
        <rFont val="Verdana"/>
        <family val="2"/>
      </rPr>
      <t>ikke</t>
    </r>
    <r>
      <rPr>
        <sz val="10"/>
        <color theme="1"/>
        <rFont val="Verdana"/>
        <family val="2"/>
      </rPr>
      <t xml:space="preserve"> er tilskudsberettiget. 
Hvis ansøger søger om tilskud til moms, tjek oplysningerne i ansøgningen og ansøgerens CVR-NR på Skats hjemmeside for at kontrollere rigtigheden af det. 
Ansøgeren kan kun få tilskud til moms, hvis der er givet tilsagn til moms.
Når tilskudsmodtager er momsregistreret, refunderes moms fra SKAT og dermed er moms ikke en tilskudsberettiget udgift. Link til hjemmesiden. 
https://www.skat.dk/front/appmanager/skat/ntse?_nfpb=true&amp;_nfpb=true&amp;_pageLabel=NTSE_internet_portal_book_76&amp;_nfls=false</t>
    </r>
  </si>
  <si>
    <t xml:space="preserve">JA: 
NEJ: 
DELVIS: </t>
  </si>
  <si>
    <t xml:space="preserve">Akt. Nr. godkendelse: </t>
  </si>
  <si>
    <r>
      <t xml:space="preserve">Ansøger skal udspecificere alle udgiftsposter tilstrækkeligt, dvs. angive hvad der er købt. Det betyder, at der ikke må stå diverse eller udstyr , hvor der ikke står specifikt hvad fakturaen indeholder. Tjek at der ikke er usædvanlige posteringstekster  eller generelle manglende oplysninger .
</t>
    </r>
    <r>
      <rPr>
        <b/>
        <sz val="10"/>
        <color theme="1"/>
        <rFont val="Verdana"/>
        <family val="2"/>
      </rPr>
      <t xml:space="preserve">OBS </t>
    </r>
    <r>
      <rPr>
        <sz val="10"/>
        <color theme="1"/>
        <rFont val="Verdana"/>
        <family val="2"/>
      </rPr>
      <t>: Vi kan kun  godkende specifikationen hvis der i bilaget står JF. Tilbuddet - Hvis der på fakturaen står</t>
    </r>
    <r>
      <rPr>
        <b/>
        <sz val="10"/>
        <color theme="1"/>
        <rFont val="Verdana"/>
        <family val="2"/>
      </rPr>
      <t xml:space="preserve"> JF. Tilbud </t>
    </r>
    <r>
      <rPr>
        <sz val="10"/>
        <color theme="1"/>
        <rFont val="Verdana"/>
        <family val="2"/>
      </rPr>
      <t xml:space="preserve">så skal du sammenholde fakturaen med det fremsendte tilbud i ansøgningen - Hvis kunden har valgt et andet tilbud og det ikke er medsendt så skal det efterspørges 
</t>
    </r>
  </si>
  <si>
    <r>
      <t xml:space="preserve">Omfatter projektet over 30 bilag </t>
    </r>
    <r>
      <rPr>
        <b/>
        <sz val="10"/>
        <color rgb="FF00B050"/>
        <rFont val="Verdana"/>
        <family val="2"/>
      </rPr>
      <t xml:space="preserve"> </t>
    </r>
    <r>
      <rPr>
        <b/>
        <sz val="10"/>
        <color theme="1"/>
        <rFont val="Verdana"/>
        <family val="2"/>
      </rPr>
      <t xml:space="preserve">(fakturaer og lønsedler)? </t>
    </r>
    <r>
      <rPr>
        <sz val="10"/>
        <color theme="1"/>
        <rFont val="Verdana"/>
        <family val="2"/>
      </rPr>
      <t> </t>
    </r>
  </si>
  <si>
    <r>
      <t xml:space="preserve">Tjek fakturaen og bilagsoversigten
Fakturaen skal være udstedt til tilsagnshaveren. Fakturaen skal også være udstedt fra et andet CVR.nr. end tilsagnshaveren.
Tjek fakturaen og bilagsoversigten, at navnet under ”Faktura udsteder” ikke er den samme som tilsagnshaver. 
Vær især opmærksom på udgifter som ”varer fra eget lager” </t>
    </r>
    <r>
      <rPr>
        <sz val="10"/>
        <rFont val="Verdana"/>
        <family val="2"/>
      </rPr>
      <t xml:space="preserve">og udgifter udstedt af Kommunens underafdelinger (p-nr.), hvis ansøger er en Kommune. </t>
    </r>
  </si>
  <si>
    <r>
      <t xml:space="preserve">Udgiften skal være relevant for projektet, for at være tilskudsberettiget og skal fremgå af tilsagnet.
</t>
    </r>
    <r>
      <rPr>
        <b/>
        <sz val="10"/>
        <color theme="1"/>
        <rFont val="Verdana"/>
        <family val="2"/>
      </rPr>
      <t xml:space="preserve">OBS! </t>
    </r>
    <r>
      <rPr>
        <sz val="10"/>
        <color theme="1"/>
        <rFont val="Verdana"/>
        <family val="2"/>
      </rPr>
      <t xml:space="preserve">Vær opmærksom på, at der </t>
    </r>
    <r>
      <rPr>
        <u/>
        <sz val="10"/>
        <color theme="1"/>
        <rFont val="Verdana"/>
        <family val="2"/>
      </rPr>
      <t>ikke</t>
    </r>
    <r>
      <rPr>
        <sz val="10"/>
        <color theme="1"/>
        <rFont val="Verdana"/>
        <family val="2"/>
      </rPr>
      <t xml:space="preserve"> må være udgifter, som man er forpligtiget til at afholde jævnfør anden lovgivning. </t>
    </r>
  </si>
  <si>
    <r>
      <t>Er der konstateret fejl i stikprøven?</t>
    </r>
    <r>
      <rPr>
        <i/>
        <sz val="10"/>
        <color theme="1"/>
        <rFont val="Verdana"/>
        <family val="2"/>
      </rPr>
      <t xml:space="preserve"> </t>
    </r>
    <r>
      <rPr>
        <sz val="10"/>
        <color theme="1"/>
        <rFont val="Verdana"/>
        <family val="2"/>
      </rPr>
      <t> </t>
    </r>
  </si>
  <si>
    <r>
      <t>Kan lønudgiften og timeantal i de kontrollerede bilag dokumenteres af timeregnskabet?</t>
    </r>
    <r>
      <rPr>
        <sz val="10"/>
        <color theme="1"/>
        <rFont val="Verdana"/>
        <family val="2"/>
      </rPr>
      <t> </t>
    </r>
  </si>
  <si>
    <r>
      <t xml:space="preserve">Tjek ordningskrav – ved bilagskontrol skal dokumentation foreligge. 
</t>
    </r>
    <r>
      <rPr>
        <b/>
        <sz val="10"/>
        <color theme="1"/>
        <rFont val="Verdana"/>
        <family val="2"/>
      </rPr>
      <t>Læs de nedenstående krav:</t>
    </r>
    <r>
      <rPr>
        <sz val="10"/>
        <color theme="1"/>
        <rFont val="Verdana"/>
        <family val="2"/>
      </rPr>
      <t xml:space="preserve">
Fuldtidsansatte som er deltidsansat i projektet skal føre timeregnskab for de timer, hvor de arbejder på projektet. 
Timeregnskabet skal udarbejdes regelmæssigt for den enkelte medarbejder og som minimum på månedsbasis. Det er tilladt at bruge virksomhedens eget system til tidsregnskab. 
Af timeregnskabet skal fremgå antallet af timer pr. aktivitet og dato/måned for arbejdets udførelse og vigtigste arbejdsopgaver, som er gennemført inden for aktiviteten. 
Timeregnskabet skal attesteres af medarbejderen og arbejdsgiveren.  
Medarbejdere, der arbejder fuldtids på projektet behøver ikke at føre timeregnskab. For fuldtidsansatte medarbejdere, der arbejder på projektet, men ikke fører timeregnskab, skal følgende fremgå af ansættelseskontrakten, aktivitetsbeskrivelsen eller aftale om projekt tilknytning:
• arbejdsopgaver, der skal udføres inden for projektets rammer
• periode 
• løn</t>
    </r>
  </si>
  <si>
    <t xml:space="preserve">Dato på tilsagnsbrev: </t>
  </si>
  <si>
    <t xml:space="preserve">Tjek om tilsagnshaver har medsendt en kontospecifikation fra deres regnskabssystem for de projektrelaterede omkostninger.
Vi skal kun have en kontospecifikation på fakturarer - Er der tale om lønudgifter så skal vi ikke be om en kontospecifikation. </t>
  </si>
  <si>
    <r>
      <t>Tjek tilsagnsbrevet og evt. senere ændringer.
OBS! Rejseudgifter til konsulenter må ikke godkendes under denne omkostningsart.
Udgifter til overnatning og konferencer kan kun gives til rejseudgifter -</t>
    </r>
    <r>
      <rPr>
        <b/>
        <sz val="10"/>
        <color theme="1"/>
        <rFont val="Verdana"/>
        <family val="2"/>
      </rPr>
      <t xml:space="preserve"> IKKE</t>
    </r>
    <r>
      <rPr>
        <sz val="10"/>
        <color theme="1"/>
        <rFont val="Verdana"/>
        <family val="2"/>
      </rPr>
      <t xml:space="preserve"> hvis der er søgt og givet tilsagn til transport. </t>
    </r>
  </si>
  <si>
    <r>
      <t xml:space="preserve">Tjek bilagsoversigten om udgiftsposterne og beløbet er placeret under de rigtige omkostningsarter, som angivet i tilsagnet eller evt. senere ændringer. 
OBS! Ved </t>
    </r>
    <r>
      <rPr>
        <b/>
        <sz val="10"/>
        <color theme="1"/>
        <rFont val="Verdana"/>
        <family val="2"/>
      </rPr>
      <t>åbenlys fejl</t>
    </r>
    <r>
      <rPr>
        <sz val="10"/>
        <color theme="1"/>
        <rFont val="Verdana"/>
        <family val="2"/>
      </rPr>
      <t xml:space="preserve"> på omkostningsarten kan sagsbehandler flytte udgiften. Fx. hvis </t>
    </r>
    <r>
      <rPr>
        <b/>
        <sz val="10"/>
        <color theme="1"/>
        <rFont val="Verdana"/>
        <family val="2"/>
      </rPr>
      <t xml:space="preserve">hele omkostningsart </t>
    </r>
    <r>
      <rPr>
        <sz val="10"/>
        <color theme="1"/>
        <rFont val="Verdana"/>
        <family val="2"/>
      </rPr>
      <t xml:space="preserve">-”formidling” er fejlagtigt placeret under ”materialer”, hvor der ikke er givet tilskud til.
Hvis der på </t>
    </r>
    <r>
      <rPr>
        <b/>
        <sz val="10"/>
        <color theme="1"/>
        <rFont val="Verdana"/>
        <family val="2"/>
      </rPr>
      <t>bilagsniveau</t>
    </r>
    <r>
      <rPr>
        <sz val="10"/>
        <color theme="1"/>
        <rFont val="Verdana"/>
        <family val="2"/>
      </rPr>
      <t xml:space="preserve"> skal flyttes mellem omkostningsarter, så er det kunden selv der skal flytte disse udgifter. Be om en ny bilagsoversigt hvis nødvendigt. 
</t>
    </r>
  </si>
  <si>
    <t>Vejledning til valg af udbudskategori</t>
  </si>
  <si>
    <t>Kategori:</t>
  </si>
  <si>
    <t>Ansøger er:</t>
  </si>
  <si>
    <r>
      <t xml:space="preserve">Offentlig
</t>
    </r>
    <r>
      <rPr>
        <sz val="10"/>
        <color rgb="FF000000"/>
        <rFont val="Arial"/>
        <family val="2"/>
      </rPr>
      <t>(Statslige, regionale og kommunale myndigheder)</t>
    </r>
  </si>
  <si>
    <r>
      <t xml:space="preserve">Offentligretsligt organ </t>
    </r>
    <r>
      <rPr>
        <sz val="10"/>
        <color rgb="FF000000"/>
        <rFont val="Arial"/>
        <family val="2"/>
      </rPr>
      <t xml:space="preserve">(f.eks. universiteter) </t>
    </r>
  </si>
  <si>
    <t>Privat</t>
  </si>
  <si>
    <r>
      <rPr>
        <b/>
        <sz val="10"/>
        <color theme="1"/>
        <rFont val="Arial"/>
        <family val="2"/>
      </rPr>
      <t xml:space="preserve">
Bygge- anlæg
</t>
    </r>
    <r>
      <rPr>
        <sz val="10"/>
        <color theme="1"/>
        <rFont val="Arial"/>
        <family val="2"/>
      </rPr>
      <t xml:space="preserve">
Opførelse af bygninger, herunder el-installationsopgaver, vvs-opgaver, maling, tapetsering. Anlæg af veje, stier og pladser.
Skibsbyggerier og renovering af skibe er IKKE bygge og anlæg.
OBS: Kontraktens hovedformål er afgørende. Hvis i tvivl: Jo mere arbejdskrævende en installationen er, jo mere taler for, at den samlede kontrakt er bygge- og anlæg frem for varekøb.
OBS: Hvis der er flere arbejder, som er udbudt nogenlunde samtidig som led i et samlet projekt med fælles formål, og de samlet set overstiger beløbsgrænsen, skal de alle opfylde udbudsreglerne, selv om de hver især er under beløbsgrænsen.  
OBS: For offentlige og private med mere end 50 % i tilskud kan det evt. være EU udbud hvis beløbet er over 41.305.415 kr. (Denne tærskelværdi er for 2018/2019. De nye tærskelværdier for 2020/2021 ligger allerede på www.kfst.dk. Tærskelværdierne justeres hvert andet år, og det skal derfor altid kontrolleres, hvad der er den relevante tærskelværdi for den konkrete sag. Tærskelværdierne kan ses på www.kfst.dk.)
</t>
    </r>
  </si>
  <si>
    <t>Over 300.000 kr.:
Minimum to underhåndsbud, jf. tilbudsloven.</t>
  </si>
  <si>
    <t>Over 3.000.000 kr.: Sendes i offentlig eller begrænset licitation, jf. tilbudsloven</t>
  </si>
  <si>
    <r>
      <t xml:space="preserve">
Varekøb og tjenesteydelser</t>
    </r>
    <r>
      <rPr>
        <sz val="10"/>
        <color rgb="FF000000"/>
        <rFont val="Arial"/>
        <family val="2"/>
      </rPr>
      <t xml:space="preserve">
Varekøb er f.eks. indkøb af maskiner, hegnspæle, fliser, udstyr og elektronik. Dog hvis hovedformålet med køb af en maskine er at bygge den ind i en produktionshal, eller hvis flisekøbet er en del af en kontrakt om anlægsarbejde, er det bygge og anlæg.
OBS: Hvis en leverandør installerer varekøbet, skal installationsopgaven betragtes som en bygge-og anlægsopgave.  Det er et varekøb, hvis tilsagnshaver selv installerer varen, eller får en anden leverandør end den, som har leveret varen, til at installere den.
OBS:  Kontraktens hovedformål er afgørende. Hvis i tvivl: Jo mindre arbejdskrævende en installationen er, jo mere taler for, at kontrakten er varekøb fremfor bygge- og anlæg.
</t>
    </r>
    <r>
      <rPr>
        <u/>
        <sz val="10"/>
        <color rgb="FF000000"/>
        <rFont val="Arial"/>
        <family val="2"/>
      </rPr>
      <t>Tjenesteydelser</t>
    </r>
    <r>
      <rPr>
        <sz val="10"/>
        <color rgb="FF000000"/>
        <rFont val="Arial"/>
        <family val="2"/>
      </rPr>
      <t xml:space="preserve"> er konsulentydelser, regnskab og revision.
For at afgøre, om en opgave har ”grænseoverskridende interesse”, skal du tage stilling til, om en virksomhed i et andet EU-medlemsland kan tænkes at have interesse i kontrakten. Ved vurderingen lægges bl.a. vægt på:
• Kontraktens genstand (hvad går opgaven ud på)
• Kontraktens anslåede værdi
• Kontraktens varighed
• Forholdene i branchen, markedets størrelse, struktur og handelspraksis
• Det geografiske sted, hvor kontrakten skal udføres.
OBS: Hvis opgaven er over 1.072.094 kr. for statslige myndigheder eller over 1.645.367 kr. for regionale/kommunale myndigheder og offentligretlige organer mv., skal den i EU-udbud. (Denne tærskelværdi er for 2018/2019. Tærskelværdierne ændres hvert andet år, og det skal derfor kontrolleres, om det er den relevante tærskelværdi for den konkrete sag. Tærskelværdierne kan ses på www.kfst.dk.)
OBS: Hvis den private tilsagnshaver modtager mere end 50% i tilskud, bliver tjenesteydelsen omfattet af udbudsloven, hvis kontrakten mindst svarer til 1.645.367 kr., </t>
    </r>
    <r>
      <rPr>
        <b/>
        <u/>
        <sz val="10"/>
        <color rgb="FF000000"/>
        <rFont val="Arial"/>
        <family val="2"/>
      </rPr>
      <t>og</t>
    </r>
    <r>
      <rPr>
        <sz val="10"/>
        <color rgb="FF000000"/>
        <rFont val="Arial"/>
        <family val="2"/>
      </rPr>
      <t xml:space="preserve"> kontrakten samtidig har forbindelse til en bygge- og anlægskontrakt. 
</t>
    </r>
    <r>
      <rPr>
        <b/>
        <sz val="10"/>
        <color rgb="FF000000"/>
        <rFont val="Arial"/>
        <family val="2"/>
      </rPr>
      <t xml:space="preserve">
</t>
    </r>
  </si>
  <si>
    <t xml:space="preserve">Annoncering hvis opgaven har grænseoverskridende interesse. Ingen beløbsgrænse.
Indkøb på markedsmæssige vilkår hvis opgaven ikke har grænseoverskridende interesse. Kun hvis opgaven er over 500.000 kr.
Hvis opgaven ikke har grænseoverskridende interesse, og er under 500.000 kr., er der ingen regler.
</t>
  </si>
  <si>
    <t xml:space="preserve">Annoncering hvis opgaven har grænseoverskridende interesse. Ingen beløbsgrænse.
Indkøb på markedsmæssige vilkår hvis opgaven ikke har grænseoverskridende interesse.  Kun hvis opgaven er over 500.000 kr.
Hvis opgaven ikke har grænseoverskridende interesse, og er under 500.000 kr., er der ingen regler.
</t>
  </si>
  <si>
    <t>Angiv de samlede udgifter på projektet:</t>
  </si>
  <si>
    <t xml:space="preserve">Dato: </t>
  </si>
  <si>
    <t>Hvis der er mindre end 30 bilag, skal alle bilag/betalingsdokumentationer  kontrolleres</t>
  </si>
  <si>
    <r>
      <t xml:space="preserve">Stikprøven skal udgøre en </t>
    </r>
    <r>
      <rPr>
        <i/>
        <u/>
        <sz val="11"/>
        <color theme="1"/>
        <rFont val="Verdana"/>
        <family val="2"/>
      </rPr>
      <t xml:space="preserve">repræsentativ </t>
    </r>
    <r>
      <rPr>
        <i/>
        <sz val="11"/>
        <color theme="1"/>
        <rFont val="Verdana"/>
        <family val="2"/>
      </rPr>
      <t>del af udgifterne i projektet. Dvs. SB1 skal vælge udgifter fra forskellige omkostningsarter og af forskellige størrelser.</t>
    </r>
  </si>
  <si>
    <t xml:space="preserve">Er der foretaget en kontrol af faktiske udgifter sammenholdt med det ansøgte i bilagsoversigten </t>
  </si>
  <si>
    <t xml:space="preserve">Tjek tilsagnsbrevet eller evt. senere ændringer, om der gives tilskud til løn.
Udgiftsposten skal være godkendt under tilsagnsgivning eller ved evt. senere ændringer.
</t>
  </si>
  <si>
    <r>
      <t>Svig:</t>
    </r>
    <r>
      <rPr>
        <sz val="10"/>
        <rFont val="Verdana"/>
        <family val="2"/>
      </rPr>
      <t xml:space="preserve"> Her opstår svig, hvis ansøgeren ønsker at opnå højere udbetaling på falske præmisser. Eksempel:
</t>
    </r>
    <r>
      <rPr>
        <sz val="10"/>
        <color rgb="FFFF0000"/>
        <rFont val="Verdana"/>
        <family val="2"/>
      </rPr>
      <t xml:space="preserve">Røde flag:
</t>
    </r>
    <r>
      <rPr>
        <sz val="10"/>
        <rFont val="Verdana"/>
        <family val="2"/>
      </rPr>
      <t xml:space="preserve">• Oprettelse af fiktive timesedler fx timesedlerne ser hjemmelavet ud, der mangler logo eller åbenlyse ændringer i timesedler fx tilbagedatering af det udførte arbejde.
• Antal arbejdstimer er overdrevne fx at en medarbejder har arbejdet 10-14 timer hver dag, dette er ret usædvanligt. Eller samme medarbejder er ansat til flere projekter, hvor antal timer i forhold til projekterne ikke stemmer overens med normal arbejdstid. Usædvanlige arbejdskraftsomkostninger uden supplerende dokumentation
• Arbejdskraftsomkostningerne svarer ikke til fremskridtet i projektet.
• Overordnede medarbejdere pålægges store mængder udbetalt overarbejde på forskellige projekter.
• Fiktive ansættelseskontrakter, fx kontrakten er ikke underskrevet af medarbejderen/arbejdsgiveren eller ansættelseskontrakt mangler firmalogo, personalebeskrivelse m.m. </t>
    </r>
    <r>
      <rPr>
        <sz val="10"/>
        <color rgb="FFFF0000"/>
        <rFont val="Verdana"/>
        <family val="2"/>
      </rPr>
      <t xml:space="preserve">
</t>
    </r>
  </si>
  <si>
    <r>
      <t xml:space="preserve">Tjek om </t>
    </r>
    <r>
      <rPr>
        <b/>
        <sz val="10"/>
        <color theme="1"/>
        <rFont val="Verdana"/>
        <family val="2"/>
      </rPr>
      <t>antal timer, timepris og arbejdsbeskrivelse</t>
    </r>
    <r>
      <rPr>
        <sz val="10"/>
        <color theme="1"/>
        <rFont val="Verdana"/>
        <family val="2"/>
      </rPr>
      <t xml:space="preserve"> fremgår af fakturaen. 
</t>
    </r>
    <r>
      <rPr>
        <b/>
        <sz val="10"/>
        <color theme="1"/>
        <rFont val="Verdana"/>
        <family val="2"/>
      </rPr>
      <t xml:space="preserve">Konsulentens udgifter til rejser, kørsel, fortæring og repræsentation </t>
    </r>
    <r>
      <rPr>
        <b/>
        <u/>
        <sz val="10"/>
        <color theme="1"/>
        <rFont val="Verdana"/>
        <family val="2"/>
      </rPr>
      <t>skal</t>
    </r>
    <r>
      <rPr>
        <b/>
        <sz val="10"/>
        <color theme="1"/>
        <rFont val="Verdana"/>
        <family val="2"/>
      </rPr>
      <t xml:space="preserve"> være indeholdt i konsulentens timepris.</t>
    </r>
    <r>
      <rPr>
        <sz val="10"/>
        <color theme="1"/>
        <rFont val="Verdana"/>
        <family val="2"/>
      </rPr>
      <t xml:space="preserve"> 
Er udgifter til rejser, kørsel, fortæring eller repræsentation </t>
    </r>
    <r>
      <rPr>
        <u/>
        <sz val="10"/>
        <color theme="1"/>
        <rFont val="Verdana"/>
        <family val="2"/>
      </rPr>
      <t>ikke</t>
    </r>
    <r>
      <rPr>
        <sz val="10"/>
        <color theme="1"/>
        <rFont val="Verdana"/>
        <family val="2"/>
      </rPr>
      <t xml:space="preserve"> indeholdt i konsulentens timepris, men i særskilte fakturaer, skal disse udgifter trækkes ud af tilskudsgrundlaget.</t>
    </r>
    <r>
      <rPr>
        <b/>
        <sz val="10"/>
        <color theme="1"/>
        <rFont val="Verdana"/>
        <family val="2"/>
      </rPr>
      <t xml:space="preserve">
OBS!</t>
    </r>
    <r>
      <rPr>
        <sz val="10"/>
        <color theme="1"/>
        <rFont val="Verdana"/>
        <family val="2"/>
      </rPr>
      <t xml:space="preserve"> Der skal være tale om en ydelse og ikke udelukkende rejseudgifter, forplejning og hotelophold.
</t>
    </r>
  </si>
  <si>
    <r>
      <t>Timesatsen</t>
    </r>
    <r>
      <rPr>
        <sz val="10"/>
        <color theme="1"/>
        <rFont val="Verdana"/>
        <family val="2"/>
      </rPr>
      <t xml:space="preserve"> må ikke være højere end angivet i tilsagnsbrevet/evt. senere ændringer.
</t>
    </r>
    <r>
      <rPr>
        <b/>
        <sz val="10"/>
        <color theme="1"/>
        <rFont val="Verdana"/>
        <family val="2"/>
      </rPr>
      <t xml:space="preserve">Timeantal </t>
    </r>
    <r>
      <rPr>
        <sz val="10"/>
        <color theme="1"/>
        <rFont val="Verdana"/>
        <family val="2"/>
      </rPr>
      <t xml:space="preserve">må gerne være højere end godkendt i tilsagnet, dog ikke mere end 10 %.
</t>
    </r>
  </si>
  <si>
    <r>
      <t>Svig:</t>
    </r>
    <r>
      <rPr>
        <sz val="10"/>
        <rFont val="Verdana"/>
        <family val="2"/>
      </rPr>
      <t xml:space="preserve"> Her opstår svig, hvis ansøgeren ønsker at opnå højere udbetaling på falske præmisser. Eksempel:</t>
    </r>
    <r>
      <rPr>
        <sz val="10"/>
        <color rgb="FFFF0000"/>
        <rFont val="Verdana"/>
        <family val="2"/>
      </rPr>
      <t xml:space="preserve">
Røde flag:
</t>
    </r>
    <r>
      <rPr>
        <sz val="10"/>
        <rFont val="Verdana"/>
        <family val="2"/>
      </rPr>
      <t>• Arbejdskraftsomkostningerne svarer ikke til fremskridtet i projektet.
• Usædvanlig høje timepriser ift. det udførte arbejde.
• Ansøger og konsulent er samme person/virksomheden.
• Ansætter sig selv/konen/familien/venner/bekendte som konsulent uden, at de har kompetencer til at udføre opgaven.</t>
    </r>
    <r>
      <rPr>
        <sz val="10"/>
        <color rgb="FFFF0000"/>
        <rFont val="Verdana"/>
        <family val="2"/>
      </rPr>
      <t xml:space="preserve">
</t>
    </r>
    <r>
      <rPr>
        <sz val="10"/>
        <rFont val="Verdana"/>
        <family val="2"/>
      </rPr>
      <t xml:space="preserve">• Ingen formelle underskrevne aftaler eller kontrakter, selv om der er betalt store beløb for ”leverede tjenesteydelser” på baggrund af mangelfulde fakturaer.
</t>
    </r>
  </si>
  <si>
    <t>Stemmer "Tilskudsberettigede udgifter til denne anmodning om udbetaling" i TAS til den indsendte bilagsoversigt ?</t>
  </si>
  <si>
    <r>
      <t>Er nogen udgifter placeret anderledes af sagsbehandler end af tilskudsmodtager i bilagsoversigten?</t>
    </r>
    <r>
      <rPr>
        <sz val="10"/>
        <color theme="1"/>
        <rFont val="Verdana"/>
        <family val="2"/>
      </rPr>
      <t> </t>
    </r>
  </si>
  <si>
    <t xml:space="preserve">Tjek tilskuds % jf. tilsagnsbudgettet i TAS- Tjek ligeledes at medfinansieringsprocenten stemmer overens med Tilsagnsbudgettet i TAS 
- Det er vigtig at % satserne stemmer overens med udbetalingsprocenterne. </t>
  </si>
  <si>
    <t>Stemmer ”Godkendte tilskudsberettigede udgifter til udbetaling” i TAS til bilagskontrolskemaet ?</t>
  </si>
  <si>
    <t>Der skal nedskrives for udgifter som ikke er tilskudsberettigede.
Du kan se i ”bilagskontrolskemaet” hvilke bilag, du har angivet, der skal fratrækkes.</t>
  </si>
  <si>
    <t xml:space="preserve">Udbetales sagen inden for 80 Dages fristen </t>
  </si>
  <si>
    <t>Medarbejdernavn</t>
  </si>
  <si>
    <t>Januar</t>
  </si>
  <si>
    <t>Februar</t>
  </si>
  <si>
    <t>Marts</t>
  </si>
  <si>
    <t>April</t>
  </si>
  <si>
    <t>Juni</t>
  </si>
  <si>
    <t>Juli</t>
  </si>
  <si>
    <t>August</t>
  </si>
  <si>
    <t>Gratialer, provisioner, andre ikke-overenskomstmæssige ydelser, fri bil, telefon, fri kost og logi, personalegoder mm.</t>
  </si>
  <si>
    <t>Må ikke medregnes</t>
  </si>
  <si>
    <t>Pensionsbidrag (arbejdsgivers)</t>
  </si>
  <si>
    <t>Hentes automatisk fra tabel ovenfor</t>
  </si>
  <si>
    <t>Indtast manuelt</t>
  </si>
  <si>
    <t>Beregnes automatisk</t>
  </si>
  <si>
    <t xml:space="preserve">Har SB1 fratrukket de "ikke støtteberettigede" omkostninger korrekt i fanen Afgørelse Skema </t>
  </si>
  <si>
    <t xml:space="preserve">Sammenhold bilagskontrolskemaet med fanen afgørelse skema </t>
  </si>
  <si>
    <t xml:space="preserve">Er tilskudsprocenten udfyldt korrekt ? </t>
  </si>
  <si>
    <t xml:space="preserve">Er medfinansiering udfyldt korrekt? </t>
  </si>
  <si>
    <t>ÅR</t>
  </si>
  <si>
    <t>Skal der ske yderlig nedskrivning i forhold til de faktiske lønomkostninger</t>
  </si>
  <si>
    <r>
      <t xml:space="preserve">Der kan </t>
    </r>
    <r>
      <rPr>
        <b/>
        <u/>
        <sz val="10"/>
        <color theme="1"/>
        <rFont val="Verdana"/>
        <family val="2"/>
      </rPr>
      <t>ikke</t>
    </r>
    <r>
      <rPr>
        <sz val="10"/>
        <color theme="1"/>
        <rFont val="Verdana"/>
        <family val="2"/>
      </rPr>
      <t xml:space="preserve"> gives tilskud til driftsudgifter.  
Tjek, at der ikke er medtaget udgifter til drift, da der ikke gives tilskud til driftsudgifter. Typiske driftsudgifter er husleje, renter, abonnementer, porto, el. (se udbetalingsvejledningen ) 
</t>
    </r>
  </si>
  <si>
    <r>
      <t>Svig:</t>
    </r>
    <r>
      <rPr>
        <sz val="10"/>
        <rFont val="Verdana"/>
        <family val="2"/>
      </rPr>
      <t xml:space="preserve"> Her opstår svig, hvis ansøgeren ønsker at opnå højere udbetaling på falske præmisser. Eksempel:
</t>
    </r>
    <r>
      <rPr>
        <sz val="10"/>
        <color rgb="FFFF0000"/>
        <rFont val="Verdana"/>
        <family val="2"/>
      </rPr>
      <t xml:space="preserve">Røde flag:
</t>
    </r>
    <r>
      <rPr>
        <sz val="10"/>
        <rFont val="Verdana"/>
        <family val="2"/>
      </rPr>
      <t xml:space="preserve">• Faktura ser hjemmelavet ud, mangler fx logo, momsspecifikation, mangler dato, lavt fakturanummer - fx fakturanr. 1 er meget lavt for en virksomhed. 
• Fakturaer der ligner hinanden dvs. samme beløb, fakturanummer, dato, ugyldig cvr.nr. 
• Afrunding af store beløb fx 5.200 kr. til 6.000 kr. eller ændrede beløb på fakturaen. 
• Angiver falske oplysninger om produkter, mængde eller fysiske placeringer (opdages ved fysisk kontrol).
• Leveringsadresse på faktura usædvanlig i forhold til tilsagnshavers adresse.
• Mistanke om fiktive sælgere, transporter eller transaktioner. Fakturaen afslører/viser, at varen leveres til en adresse, som ikke findes. 
• Faktura indikerer, at ansøgeren har købt varer/ydelser til privat brug. 
</t>
    </r>
  </si>
  <si>
    <t>x</t>
  </si>
  <si>
    <t>Er ansøger en privat virksomhed, en offentlig myndighed eller et offentligretsligt organ ?</t>
  </si>
  <si>
    <t>a.	Offentlige myndigheder er stat, regioner og kommuner
b.	Privatretlige er rent privatejede virksomheder
c.	Ved offentligretlige organer forstås organer: 
  i.	- som har til opgave at varetage opgaver af almen interesse, der ikke   har industriel eller kommerciel karakter, 
  ii.	- som er en juridisk person, og 
  iii.	-  hvis drift er underlagt offentlig kontrol på en af følgende tre måder: 
       1.	Driften finansieres enten for størstedelens vedkommende af staten, de lokale myndighe der eller andre offentligretlige organer 
      2.	driften er underlagt kontrol fra staten, lokale myndigheder eller andre offentligretlige organer, 
      3.	mere end halvdelen af medlemmerne i administrations-, ledelses- eller tilsynsorganet udpeges af staten, lokale myndigheder eller offentligretlige organer.</t>
  </si>
  <si>
    <t>Hvis offentlig myndighed eller offentligretligt organ, gælder der forpligtelser til at gennemføre udbud
Skriv din vurdering i bemærkninger</t>
  </si>
  <si>
    <t>Er der medsendt dokumentation for reelle ejere af leverandører valgt ved udbud over EUs tærskelsværdier?</t>
  </si>
  <si>
    <t xml:space="preserve">OBS: i dokumentationen skal fremgå entydig ID på personerne f.eks. CPR eller id fra CVR. </t>
  </si>
  <si>
    <t>Er der medsendt dokumentation for reelle ejere af underleverandører valgt ved udbud over EUs tærskelsværdier</t>
  </si>
  <si>
    <t>Kontroller at udbudstype og kontaktsum fremgår af dokumention for udbud</t>
  </si>
  <si>
    <t xml:space="preserve">Omkostningsart </t>
  </si>
  <si>
    <t xml:space="preserve">Faktiske Omkostninger </t>
  </si>
  <si>
    <t>Ønsket Støtteberettigede omk.</t>
  </si>
  <si>
    <t>%</t>
  </si>
  <si>
    <t xml:space="preserve">Ønsket udbetaling </t>
  </si>
  <si>
    <t xml:space="preserve">Støtteberetigede omk. </t>
  </si>
  <si>
    <t xml:space="preserve">Til udbetaling </t>
  </si>
  <si>
    <t xml:space="preserve">Tidligere udbetalt </t>
  </si>
  <si>
    <t>Tilsagn</t>
  </si>
  <si>
    <t xml:space="preserve">Resttilsagn </t>
  </si>
  <si>
    <t>Lønomkostninger</t>
  </si>
  <si>
    <t xml:space="preserve">Indirekte omkostninger </t>
  </si>
  <si>
    <t>Konsulentydelser</t>
  </si>
  <si>
    <t xml:space="preserve">Materialer </t>
  </si>
  <si>
    <t>Andet</t>
  </si>
  <si>
    <t xml:space="preserve">i alt </t>
  </si>
  <si>
    <r>
      <t xml:space="preserve">Tjek om ansøgeren har medtaget samme faktura i andre projekter. Du skal kontrollere, at udgifterne i </t>
    </r>
    <r>
      <rPr>
        <b/>
        <sz val="10"/>
        <color theme="1"/>
        <rFont val="Verdana"/>
        <family val="2"/>
      </rPr>
      <t xml:space="preserve">dette </t>
    </r>
    <r>
      <rPr>
        <sz val="10"/>
        <color theme="1"/>
        <rFont val="Verdana"/>
        <family val="2"/>
      </rPr>
      <t xml:space="preserve">projekt ikke også indgår i andre projekter.
Hvis der er givet tilsagn til samme/tilsvarende investering, undersøg om projektperioden overlapper, hvis den gør, er der en risiko for dobbeltfinansiering. 
</t>
    </r>
    <r>
      <rPr>
        <sz val="10"/>
        <color rgb="FFFF0000"/>
        <rFont val="Verdana"/>
        <family val="2"/>
      </rPr>
      <t>SVIG:</t>
    </r>
    <r>
      <rPr>
        <sz val="10"/>
        <color theme="1"/>
        <rFont val="Verdana"/>
        <family val="2"/>
      </rPr>
      <t xml:space="preserve"> Hvis ansøger forsøger at få udgifter dækket dobbelt ved at søge støtte til samme udgift under andre EU- eller nationale ordninger. 
</t>
    </r>
  </si>
  <si>
    <t>Feltet er grønt hvis du har kontrolleret mere end 25 % af projektomkostningerne.</t>
  </si>
  <si>
    <t xml:space="preserve">Tjek i fanen intressent for at se om ansøger/ eller fuldmagtshaver  er oprettet med CVR eller med CPR nr. </t>
  </si>
  <si>
    <t>Har du skiftet fra Tilskudspostkassen til dit eget navn på sagen under fanen sag : sagsbehandler ?</t>
  </si>
  <si>
    <t xml:space="preserve">O.B.S. Når du påbegynder sagsbehandlingen i TAS: - HUSK du skal ændre feltet ”sagsbehandler” til dit eget navn - så vil du modtage alle henvendelser vedrørende sagen som en notifikation i din mail-postkasse. </t>
  </si>
  <si>
    <t>Hvis du ikke skifter til dit eget navn så vil du ikke få besked om de henvendelser der kommer fra ansøger</t>
  </si>
  <si>
    <r>
      <t>Introduktion til tjeklisten:</t>
    </r>
    <r>
      <rPr>
        <sz val="11"/>
        <color theme="1"/>
        <rFont val="Cambria"/>
        <family val="1"/>
      </rPr>
      <t xml:space="preserve"> </t>
    </r>
  </si>
  <si>
    <r>
      <t>Hvornår indhentes yderligere oplysninger, og hvordan noteres fejl og mangler?:</t>
    </r>
    <r>
      <rPr>
        <sz val="11"/>
        <color theme="1"/>
        <rFont val="Cambria"/>
        <family val="1"/>
      </rPr>
      <t xml:space="preserve"> </t>
    </r>
  </si>
  <si>
    <r>
      <t xml:space="preserve">Fejl og mangler noteres under ”Sagsbehandlers bemærkninger”. Du må først kontakte ansøgeren, </t>
    </r>
    <r>
      <rPr>
        <b/>
        <sz val="11"/>
        <color theme="1"/>
        <rFont val="Cambria"/>
        <family val="1"/>
      </rPr>
      <t xml:space="preserve">når du har været igennem alle spørgsmål </t>
    </r>
    <r>
      <rPr>
        <sz val="11"/>
        <color theme="1"/>
        <rFont val="Cambria"/>
        <family val="1"/>
      </rPr>
      <t>i tjeklisten. Det er vigtigt, at du bruger korte og præcise sætninger med tydelig angivelse af, hvad ansøgeren skal gøre. Gerne i punktform.</t>
    </r>
  </si>
  <si>
    <t>Bekendtgørelse nr. xxxxxxx</t>
  </si>
  <si>
    <r>
      <t xml:space="preserve">Tjeklisten skal udfyldes elektronisk. Alle felter skal udfyldes kronologisk i hver fane i arket. Kolonnen ”SB1s bemærkninger” skal udfyldes med </t>
    </r>
    <r>
      <rPr>
        <u/>
        <sz val="11"/>
        <color theme="1"/>
        <rFont val="Cambria"/>
        <family val="1"/>
      </rPr>
      <t>klare og tydelige begrundelser og stillingtagning</t>
    </r>
    <r>
      <rPr>
        <sz val="11"/>
        <color theme="1"/>
        <rFont val="Cambria"/>
        <family val="1"/>
      </rPr>
      <t xml:space="preserve">. Du skal i begrundelserne tage stilling til uoverensstemmelser eller mangler i materialet og dokumentationen. Du skal tydeligt beskrive, hvad konsekvensen af manglerne betyder for udbetalingen.. </t>
    </r>
  </si>
  <si>
    <t xml:space="preserve">Ordningsnavn : </t>
  </si>
  <si>
    <t xml:space="preserve">Journal nr: </t>
  </si>
  <si>
    <t xml:space="preserve">Dato for modtagelse af udbetalingsanmodning : </t>
  </si>
  <si>
    <t xml:space="preserve">Projektperiode : </t>
  </si>
  <si>
    <t xml:space="preserve">Har du været SB1 eller SB2 på tilsagn ? Sæt kryds </t>
  </si>
  <si>
    <t xml:space="preserve">Ja :                              Nej: </t>
  </si>
  <si>
    <t xml:space="preserve"> Oplysninger vedr. anmodning om udbetaling </t>
  </si>
  <si>
    <t xml:space="preserve">  Dobbeltfinansiering</t>
  </si>
  <si>
    <t xml:space="preserve"> Statistik</t>
  </si>
  <si>
    <t>Støttebetingelser</t>
  </si>
  <si>
    <t xml:space="preserve"> Moms</t>
  </si>
  <si>
    <t xml:space="preserve"> Offentlige tilladelser</t>
  </si>
  <si>
    <t>Skiltning / Informationsaktiviteter</t>
  </si>
  <si>
    <t xml:space="preserve"> Særlige betingelser og vilkår</t>
  </si>
  <si>
    <r>
      <t xml:space="preserve"> Indlysende fejl (udgifterne godkendes uden sanktion)</t>
    </r>
    <r>
      <rPr>
        <sz val="10"/>
        <color theme="1"/>
        <rFont val="Verdana"/>
        <family val="2"/>
      </rPr>
      <t> </t>
    </r>
  </si>
  <si>
    <t>Likviditetsbillede/skema</t>
  </si>
  <si>
    <t xml:space="preserve"> Udbetalingsbrev</t>
  </si>
  <si>
    <t xml:space="preserve"> Udbud</t>
  </si>
  <si>
    <t xml:space="preserve">  Oplysninger vedr. anmodning om udbetaling </t>
  </si>
  <si>
    <t xml:space="preserve">Hvis nej: Følg reglerne for den konkrete ordning </t>
  </si>
  <si>
    <r>
      <t xml:space="preserve">Hvis 'Nej', og der er udbetalt på den/de andre sager, stoppes sagsbehandlingen pga. mistanke om svig, og der sendes en mail til tilskud.jura@fiskeristyrelsen.dk
</t>
    </r>
    <r>
      <rPr>
        <sz val="10"/>
        <color rgb="FFFF0000"/>
        <rFont val="Verdana"/>
        <family val="2"/>
      </rPr>
      <t xml:space="preserve">Skærmdump fra Strukturfondslisten på både Cvr nr. og på adressen </t>
    </r>
  </si>
  <si>
    <r>
      <t xml:space="preserve">Hvis 'Ja', skriv i bemærkninger hvilken BEK vi henviser til . Journaliser bekendtgørelsen ind på sagen og skriv hvilket akt nr. den ligger i 
Hvis 'Nej', skal du stoppe sagsbehandlingen og sende sagen til tilskud.jura@fiskeristyrelsen.dk med en beskrivelse af hvilke støttebetingelser ansøger ikke opfylder.         
</t>
    </r>
    <r>
      <rPr>
        <sz val="10"/>
        <color rgb="FFFF0000"/>
        <rFont val="Verdana"/>
        <family val="2"/>
      </rPr>
      <t xml:space="preserve">Skærmdump af Bekendtgørelsen   </t>
    </r>
    <r>
      <rPr>
        <sz val="10"/>
        <color theme="1"/>
        <rFont val="Verdana"/>
        <family val="2"/>
      </rPr>
      <t xml:space="preserve">                                </t>
    </r>
  </si>
  <si>
    <r>
      <t xml:space="preserve">Hvis 'Ja', og ansøgeren har angivet udgifterne med moms, skal momsen trækkes ud. 
Hvis 'Nej', angiv begrundelse og dokumentation for momsfritagelse - vedhæft dokumentation fra Skats hjemmeside 
Hvis 'Delvis', anmod om et ”Bindende svar” fra SKAT, som skal være gyldigt i 5 år. Bindende svar skal være konkret i forhold til den bestemte aktivitet eller udgiftstype. Hvis det bindende svar ikke kan opnås, skal momsen trækkes ud. Af det bindende svar </t>
    </r>
    <r>
      <rPr>
        <b/>
        <sz val="10"/>
        <color theme="1"/>
        <rFont val="Verdana"/>
        <family val="2"/>
      </rPr>
      <t>SKAL</t>
    </r>
    <r>
      <rPr>
        <sz val="10"/>
        <color theme="1"/>
        <rFont val="Verdana"/>
        <family val="2"/>
      </rPr>
      <t xml:space="preserve"> det fremgå hvilken procentdel ansøgeren får refunderet af momsbeløbet fra SKAT. 
Husk begrundelse i udbetalingsbrevet.
</t>
    </r>
    <r>
      <rPr>
        <sz val="10"/>
        <color rgb="FFFF0000"/>
        <rFont val="Verdana"/>
        <family val="2"/>
      </rPr>
      <t xml:space="preserve">Skærmdump fra Skat.Dk </t>
    </r>
  </si>
  <si>
    <t xml:space="preserve">Er der medsendt dokumentation for skiltning og har ansøgeren skiltet korrekt? </t>
  </si>
  <si>
    <t>Hvis 'Nej' afkryds og angiv under "Sagsbehandlers Bemærkninger" hvilke oplysninger, der har givet anledning til, at fejlen er blevet vurdereret som indlysende og hvordan er fejlen blevet rettet. 
OBS! I det tilfælde, hvor det er indlysende, hvad der burde have stået, kan fejlen rettes, uden kontakt til ansøgeren. 
Det kan være nødvendigt at få bekræftet, at der på en udgiftspost skal stå 100.000 kr. og ikke 1.100.000 kr., som fejlagtigt anført.
Ved tvivl, påhviler det ansøgeren at bevise, at der er tale om indlysende fejl (Svarfristen er  7dage. Oplys, at sagen herefter vil blive afgjort på det foreliggende grundlag).</t>
  </si>
  <si>
    <t xml:space="preserve">
</t>
  </si>
  <si>
    <r>
      <t xml:space="preserve">Hvis 'Nej', ret de faktiske omkostninger i fanen i TAS </t>
    </r>
    <r>
      <rPr>
        <b/>
        <sz val="10"/>
        <color theme="1"/>
        <rFont val="Verdana"/>
        <family val="2"/>
      </rPr>
      <t>"</t>
    </r>
    <r>
      <rPr>
        <sz val="10"/>
        <color theme="1"/>
        <rFont val="Verdana"/>
        <family val="2"/>
      </rPr>
      <t>Godkendte tilskudsberettigede udgifter til udbetaling"</t>
    </r>
    <r>
      <rPr>
        <b/>
        <sz val="10"/>
        <color theme="1"/>
        <rFont val="Verdana"/>
        <family val="2"/>
      </rPr>
      <t xml:space="preserve">
</t>
    </r>
  </si>
  <si>
    <r>
      <t xml:space="preserve">Er </t>
    </r>
    <r>
      <rPr>
        <b/>
        <sz val="10"/>
        <rFont val="Verdana"/>
        <family val="2"/>
      </rPr>
      <t>tilskudsprocenten og medfinianiserings procenten</t>
    </r>
    <r>
      <rPr>
        <b/>
        <sz val="10"/>
        <color theme="1"/>
        <rFont val="Verdana"/>
        <family val="2"/>
      </rPr>
      <t xml:space="preserve"> udfyldt korrekt?</t>
    </r>
  </si>
  <si>
    <t>Hvis 'Nej', ret Godkendte tilskudsberettigede udgifter til udbetaling</t>
  </si>
  <si>
    <t xml:space="preserve">Hvis 'Nej', Skal du gennemgå udbudsskema, for at fastslå om projektet er omfattet af udbudsreglerne.
</t>
  </si>
  <si>
    <r>
      <rPr>
        <b/>
        <sz val="10"/>
        <rFont val="Verdana"/>
        <family val="2"/>
      </rPr>
      <t>Under 20 %:</t>
    </r>
    <r>
      <rPr>
        <sz val="10"/>
        <rFont val="Verdana"/>
        <family val="2"/>
      </rPr>
      <t xml:space="preserve"> Hvis 'Nej', afkryds og sagsbehandlingen stoppes, og udbetalingen afvises uden høringsbrev. 
Husk begrundelse i udbetalingsbrevet og henvisning til regelgrundlag.
</t>
    </r>
    <r>
      <rPr>
        <b/>
        <sz val="10"/>
        <rFont val="Verdana"/>
        <family val="2"/>
      </rPr>
      <t xml:space="preserve">Over 80 %: </t>
    </r>
    <r>
      <rPr>
        <sz val="10"/>
        <rFont val="Verdana"/>
        <family val="2"/>
      </rPr>
      <t xml:space="preserve">Hvis ´Nej´ udbetales max 80 %.
Husk begrundelse i </t>
    </r>
    <r>
      <rPr>
        <u/>
        <sz val="10"/>
        <rFont val="Verdana"/>
        <family val="2"/>
      </rPr>
      <t>udbetalingsbrevet</t>
    </r>
    <r>
      <rPr>
        <sz val="10"/>
        <rFont val="Verdana"/>
        <family val="2"/>
      </rPr>
      <t xml:space="preserve"> og henvisning til regelgrundlag. Husk note i TAS</t>
    </r>
    <r>
      <rPr>
        <u/>
        <sz val="10"/>
        <rFont val="Verdana"/>
        <family val="2"/>
      </rPr>
      <t xml:space="preserve"> </t>
    </r>
    <r>
      <rPr>
        <sz val="10"/>
        <rFont val="Verdana"/>
        <family val="2"/>
      </rPr>
      <t xml:space="preserve">om, at restbeløbet skal udbetales ifm. Slutudbetaling. </t>
    </r>
  </si>
  <si>
    <t>Er der tale om en rateudbetaling - Udgør raten mindst 20 % og højst 80 % af tilsagnsbeløbet?</t>
  </si>
  <si>
    <t xml:space="preserve"> Faktureringsperiode og betalingsperiode</t>
  </si>
  <si>
    <t xml:space="preserve"> Rejseudgifter / Transport til tilsagnshavers personale</t>
  </si>
  <si>
    <t xml:space="preserve"> Bilagskontrol for alle bilag</t>
  </si>
  <si>
    <t>Noter akt nr. for godkendelser i sagsbehandlers bemærkninger.</t>
  </si>
  <si>
    <t>Hvis 'Ja' udgiften trækkes ud - uden høring - husk begrundelse i udbetalingsbrevet. 
Eks. på begrundelsen:
Regning/faktura XXX trækkes ud, da udgiften opnåede fuldt tilskud i forbindelse med rateudbetaling af d.d.-mm-åå.</t>
  </si>
  <si>
    <t xml:space="preserve">Hvis Nej : Indhent udspecificering af faktura </t>
  </si>
  <si>
    <t xml:space="preserve">Hvis 'Ja', følger du retningslinjerne og noterer i bilagskontrolskemaet, hvad du har gjort. Noter i sagsbehandler bemærkninger, hvor mange og hvilke fejl, der er fundet, eller henvis til bilagskontrolskemaet. </t>
  </si>
  <si>
    <t xml:space="preserve">Hvis vekselkurs - Husk skærmdump </t>
  </si>
  <si>
    <t xml:space="preserve">Hvis 'Nej', regninger trækkes ud. 
Angiv bilagsnr. i kolonnen "Sagsbehandlers bemærkninger" uden høring/rykker til ansøgeren eller henvis til bilagskontrolskemaet 
Husk begrundelse i udbetalingsbrevet og henvisning til regelgrundlag.
                                                                 </t>
  </si>
  <si>
    <t>Hvis 'Nej', regninger trækkes ud. 
Angiv bilagsnr. under "Sagsbehandlers bemærkninger" uden høring/rykker til ansøgeren eller henvis til bilagskontrolskemaet. 
Husk begrundelse i udbetalingsbrevet og henvisning til regelgrundlag eller tilsagnsbrevet.</t>
  </si>
  <si>
    <t>Hvis 'Ja', regninger trækkes ud uden høring/rykker til ansøgeren. Angiv bilagsnr. under "Sagsbehandlers bemærkninger".</t>
  </si>
  <si>
    <t xml:space="preserve">Der gives tilskud til gebyrer og lignende omkostninger som er "nødvendige " for projektet.
Tjek at der ikke er medtaget fx. Kortgebyrer eller bankgebyrer da dette er en driftsudgift. Der gives ikke tilskud til gebyrer som er tilsagnshavers løbende driftsomkostninger. 
Derimod er miljøtillæg og energitillæg udtryk for leverandørens udgifter, og er dermed tilskudsberettigede, hvis de er nødvendige og relateret til projektet. </t>
  </si>
  <si>
    <t xml:space="preserve">Hvis "Nej" anmod tilsagnshaver om en forklaring på forskellen mellem de anmeldte projektrelaterede udgifter I bilagsoversigten og de anførte projektrelaterede omkostninger i kontospecifikationen. </t>
  </si>
  <si>
    <r>
      <rPr>
        <sz val="10"/>
        <color theme="1"/>
        <rFont val="Verdana"/>
        <family val="2"/>
      </rPr>
      <t xml:space="preserve">Hvis 'Ja', afkryds og fortsæt sagsbehandlingen og læs venligst de nævnte krav inden du godkender udgiften.
OBS! Man kan ikke være projektansat og konsulent i samme projekt samtidigt. 
</t>
    </r>
    <r>
      <rPr>
        <b/>
        <sz val="10"/>
        <color theme="1"/>
        <rFont val="Verdana"/>
        <family val="2"/>
      </rPr>
      <t xml:space="preserve">
</t>
    </r>
  </si>
  <si>
    <r>
      <t>Hvis 'Nej', anmod ansøger om specifikation</t>
    </r>
    <r>
      <rPr>
        <b/>
        <sz val="10"/>
        <color theme="1"/>
        <rFont val="Verdana"/>
        <family val="2"/>
      </rPr>
      <t xml:space="preserve"> fra konsulenten.</t>
    </r>
    <r>
      <rPr>
        <sz val="10"/>
        <color theme="1"/>
        <rFont val="Verdana"/>
        <family val="2"/>
      </rPr>
      <t xml:space="preserve"> Hvis specifikation ikke findes, afvises udgiften. Husk begrundelse i udbetalingsbrevet. 
</t>
    </r>
    <r>
      <rPr>
        <b/>
        <sz val="10"/>
        <color theme="1"/>
        <rFont val="Verdana"/>
        <family val="2"/>
      </rPr>
      <t>Eks. på en OK udspecificering af fakturaen:</t>
    </r>
    <r>
      <rPr>
        <sz val="10"/>
        <color theme="1"/>
        <rFont val="Verdana"/>
        <family val="2"/>
      </rPr>
      <t xml:space="preserve"> 
(timesats jf. tilsagn: 400 timer af 900 kr. i alt 360.000 kr.).
Deltagelse i og formidling 
af 4 borgermøder:   
400 timer à 880 kr. = 352.000 kr.
Km-penge borgermøder  8.000  
I alt                                  360.000kr.
</t>
    </r>
    <r>
      <rPr>
        <b/>
        <sz val="10"/>
        <color theme="1"/>
        <rFont val="Verdana"/>
        <family val="2"/>
      </rPr>
      <t>Timesatsen er således stadig 900 kr. 
(360.000 kr./400 t. = 900 kr.) derfor OK.</t>
    </r>
  </si>
  <si>
    <r>
      <t>Hvis 'Nej', anmod ansøgeren om redegørelse eller</t>
    </r>
    <r>
      <rPr>
        <sz val="10"/>
        <rFont val="Verdana"/>
        <family val="2"/>
      </rPr>
      <t xml:space="preserve"> kontrakt/aftale </t>
    </r>
    <r>
      <rPr>
        <b/>
        <sz val="10"/>
        <rFont val="Verdana"/>
        <family val="2"/>
      </rPr>
      <t>fra konsulenten</t>
    </r>
    <r>
      <rPr>
        <sz val="10"/>
        <color theme="1"/>
        <rFont val="Verdana"/>
        <family val="2"/>
      </rPr>
      <t xml:space="preserve">
Hvis redegørelse eller kontrakt/aftale ikke indsendes, afvises udgiften.</t>
    </r>
  </si>
  <si>
    <t xml:space="preserve">Hvis 'Nej', reducer timesatsen til det godkendte. </t>
  </si>
  <si>
    <t xml:space="preserve">Projektansættelser (løn til tilsagnshavers personale)                                          </t>
  </si>
  <si>
    <t>Hvis 'Nej', dokumentation efterspørges.  
Timeregnskabet skal vedlægges anmodningen om udbetaling, gælder også rateanmodning.</t>
  </si>
  <si>
    <t xml:space="preserve">Tjek ønsket udbetaling i udbetalingsanmodningen.
sådan beregner du % satsen : Ønsket udbetaling *100= xxxx/tilsagnsbeløb = % sats 
Hvis der er udgifter som trækkes ud så skal de trækkes fra ønsket udbetaling inden du beregner % satsen.
Hvis flere rateudbetalinger så skal der være 20 % tilbage til slutudbetaling 
</t>
  </si>
  <si>
    <t>SB1 Initialer :</t>
  </si>
  <si>
    <t xml:space="preserve">SB2 Initialer : </t>
  </si>
  <si>
    <t xml:space="preserve">Er du i tvivl, spørg projektleder </t>
  </si>
  <si>
    <t xml:space="preserve">Strukturfondslisten CVR </t>
  </si>
  <si>
    <t xml:space="preserve">Strukturfondslisten 
Adresse </t>
  </si>
  <si>
    <t xml:space="preserve">Støttebetingelser </t>
  </si>
  <si>
    <t xml:space="preserve">Moms </t>
  </si>
  <si>
    <t>Skærmdump til tjeklisten</t>
  </si>
  <si>
    <t xml:space="preserve">Vekselkurs </t>
  </si>
  <si>
    <t xml:space="preserve">De gule felter skal udfyldes - De grå felter beregnes automatisk </t>
  </si>
  <si>
    <t>Udfyld kun de gule felter i de år og måneder, hvor der er registreret timer</t>
  </si>
  <si>
    <t>Indsæt én fane for hver medarbejder</t>
  </si>
  <si>
    <t>Værdierne i de blå felter skal overføres til bilagsoversigten</t>
  </si>
  <si>
    <t xml:space="preserve">Journal nr. </t>
  </si>
  <si>
    <t>Timer årsværk jf. tilskudsvejledningen</t>
  </si>
  <si>
    <t>Hvis medarbejderen i lønsedlen reguleres i løn og pension bagudrettet, skal beløbene periodiseres, se også vejledningen til skemaet.</t>
  </si>
  <si>
    <t>Skema til beregning af timesats</t>
  </si>
  <si>
    <t>Maj</t>
  </si>
  <si>
    <t>September</t>
  </si>
  <si>
    <t>Oktober</t>
  </si>
  <si>
    <t>November</t>
  </si>
  <si>
    <t>December</t>
  </si>
  <si>
    <t xml:space="preserve">Ferieberettiget løn </t>
  </si>
  <si>
    <t xml:space="preserve">Ferieberettiget tillæg </t>
  </si>
  <si>
    <t xml:space="preserve">Ferieberettiget Løn i alt </t>
  </si>
  <si>
    <t xml:space="preserve">Feriepenge optjent under ansættelsen på projektet. </t>
  </si>
  <si>
    <t xml:space="preserve">ATP *2 </t>
  </si>
  <si>
    <t>Antal timer per måned fra lønseddel</t>
  </si>
  <si>
    <t>Antal timer omregnet til standardårsværk per måned</t>
  </si>
  <si>
    <t>Timesats beregnet med omregnet standardårsværk</t>
  </si>
  <si>
    <t>Lønsats og beregning af lønudgift</t>
  </si>
  <si>
    <t>Hentes automatisk i tabel ovenfor</t>
  </si>
  <si>
    <t>Skemaets beregning af lønsats</t>
  </si>
  <si>
    <t>Lønsats der ansøges til jf. bilagsoversigten</t>
  </si>
  <si>
    <t xml:space="preserve">Difference </t>
  </si>
  <si>
    <t>Timetal til Bilagsoversigten</t>
  </si>
  <si>
    <t>Beregnet lønudgift i alt, til bilagsoversigten</t>
  </si>
  <si>
    <t>Nedskriv lønudgift i bilagsoversigten, hvis cellen er rød</t>
  </si>
  <si>
    <t>Kontrol af samlet lønudgift</t>
  </si>
  <si>
    <t>Lønudgift i alt jf. bilagsoversigt</t>
  </si>
  <si>
    <t>Faktisk afholdte lønudgifter i alt for året = maksimal udbetaling</t>
  </si>
  <si>
    <t>Nedskriv lønudgiften med beløbet, hvis cellen er rød</t>
  </si>
  <si>
    <t>Kontrol af pct. andel arbejdet på projektet i timer</t>
  </si>
  <si>
    <t>Timer i alt omregnet til årsværk i projektet</t>
  </si>
  <si>
    <t>Faktiske timer registreret på projektet</t>
  </si>
  <si>
    <t xml:space="preserve">Pct. andel af timer på projektet </t>
  </si>
  <si>
    <t>Maksimal udbetaling</t>
  </si>
  <si>
    <t>Nedskriv yderligere lønudgiften med beløbet hvis cellen er rød</t>
  </si>
  <si>
    <t xml:space="preserve">SB2 Bemærkninger </t>
  </si>
  <si>
    <t xml:space="preserve">Afgørelse og Bilagsoversigt </t>
  </si>
  <si>
    <t xml:space="preserve">Udbetalingsbrev </t>
  </si>
  <si>
    <t xml:space="preserve">Tjek Bilagskontrolskemaet - billagsoversigten og SB1 tjeklisten 
</t>
  </si>
  <si>
    <t>Stemmer ;Tilskudsberettigede udgifter til denne anmodning om udbetaling; til den indsendte bilagsoversigt ?</t>
  </si>
  <si>
    <t xml:space="preserve">Har SB1 forholdt sig til udbetalingsanmodningen og Bilagsoversigen ? </t>
  </si>
  <si>
    <t>Tilskudsprocenten skal være den samme som angivet i tilsagnet.
Krydstjek med skema SB afgørelse</t>
  </si>
  <si>
    <t xml:space="preserve">Hvis der er foretaget reduktioner har SB1 valgt de korrekte henvisninger. </t>
  </si>
  <si>
    <r>
      <t xml:space="preserve">Har </t>
    </r>
    <r>
      <rPr>
        <b/>
        <sz val="10"/>
        <rFont val="Verdana"/>
        <family val="2"/>
      </rPr>
      <t>ansøgeren gennemført projektet, som angivet i tilsagnet eller med senere ændringer?</t>
    </r>
    <r>
      <rPr>
        <sz val="10"/>
        <color rgb="FF00B050"/>
        <rFont val="Verdana"/>
        <family val="2"/>
      </rPr>
      <t> </t>
    </r>
    <r>
      <rPr>
        <b/>
        <sz val="10"/>
        <color theme="1"/>
        <rFont val="Verdana"/>
        <family val="2"/>
      </rPr>
      <t xml:space="preserve">
</t>
    </r>
  </si>
  <si>
    <t xml:space="preserve">Hvis 'Nej', reduceres timesatsen til det godkendte henvis til bilagskontrolskemaet for nedskrivninger
Se satser i lønberegningsskema for ferietillæg. 
</t>
  </si>
  <si>
    <t>Stemmer udbetalingsanmodningen overens med den vedlagte dokumentation?</t>
  </si>
  <si>
    <r>
      <t xml:space="preserve">Er der vedlagt betalingsdokumentation for de kontrollerede bilag? </t>
    </r>
    <r>
      <rPr>
        <sz val="10"/>
        <color theme="1"/>
        <rFont val="Verdana"/>
        <family val="2"/>
      </rPr>
      <t> </t>
    </r>
  </si>
  <si>
    <t>Er der indsendt en kontospecifikation fra ansøgers regnskabssystem for de projektrelaterede omkostninger?</t>
  </si>
  <si>
    <t>Tjek om arbejdsbeskrivelsen fremgår af fakturaen dvs. kort hvad konsulenten har udført. Udgifter til Miljøscreening godkendes ikke da tilsagnshaver er forpligtet jf. anden lovgivning - Se logbog. 
Arbejdsbeskrivelsen skal specificeres i en sådan grad, at vi kan relatere konsulenten til projektet. 
Ved gamle tilsagn, hvor det ikke fremgår, at fakturaen skal indeholde en arbejdsbeskrivelse, skal ansøgeren sende en kort redegørelse fra konsulenten, for det udførte arbejde.  
Det skal være konsulenten som har skrevet denne redegørelse.
Evt. kontrakt kan vedlægges sammen med fakturaen.</t>
  </si>
  <si>
    <r>
      <rPr>
        <b/>
        <sz val="10"/>
        <color theme="1"/>
        <rFont val="Verdana"/>
        <family val="2"/>
      </rPr>
      <t>Du skal være overbevist om, at fejlen er indlysende, dvs. at der er tale om en hændelig fejl. Hvis der er tvivl, om fejlen er indlysende, er den det ikke.</t>
    </r>
    <r>
      <rPr>
        <sz val="10"/>
        <color theme="1"/>
        <rFont val="Verdana"/>
        <family val="2"/>
      </rPr>
      <t xml:space="preserve">
</t>
    </r>
    <r>
      <rPr>
        <b/>
        <sz val="10"/>
        <color theme="1"/>
        <rFont val="Verdana"/>
        <family val="2"/>
      </rPr>
      <t xml:space="preserve">
</t>
    </r>
    <r>
      <rPr>
        <sz val="10"/>
        <color theme="1"/>
        <rFont val="Verdana"/>
        <family val="2"/>
      </rPr>
      <t>Læs de nedenstående eksempler på indlysende fejl:</t>
    </r>
    <r>
      <rPr>
        <b/>
        <sz val="10"/>
        <color theme="1"/>
        <rFont val="Verdana"/>
        <family val="2"/>
      </rPr>
      <t xml:space="preserve">
</t>
    </r>
    <r>
      <rPr>
        <sz val="10"/>
        <color theme="1"/>
        <rFont val="Verdana"/>
        <family val="2"/>
      </rPr>
      <t xml:space="preserve">
Der kan være tale om fejl af ren praktisk karakter, der viser sig ved en simpel gennemgang af dokumenterne, som fx:
*Rubrikker i ansøgnings-/udbetalingsskemaet er ikke udfyldt eller mangelfuldt udfyldt.
*Der er regnefejl i opgørelsen af de samlede tilskudsberettigede udgifter.
*Det er indlysende at, der er byttet om på tal, for eksempel 250.000 kr. i stedet for 520.000 kr.</t>
    </r>
  </si>
  <si>
    <t>Hvis 'Ja', afkryds og angiv under "Sagsbehandlers Bemærkninger" hvilke oplysninger, der har givet anledning til, at fejlen er blevet vurdereret som indlysende og hvordan er fejlen blevet rettet. 
Ved tvivl, påhviler det ansøgeren at bevise, at der er tale om indlysende fejl 
(Svarfristen er 7 hverdage. Oplys, at sagen herefter vil blive afgjort på det foreliggende grundlag).</t>
  </si>
  <si>
    <t>Hvis 'Nej' kontakt projektleder</t>
  </si>
  <si>
    <t xml:space="preserve">Vurder udfra udbudsskemaet - skema 1 i bunden af fanen - i forhold til de anmeldte udgifter i budgettet. 
</t>
  </si>
  <si>
    <t xml:space="preserve">Har du valgt den korrekte tjekliste  til den ordning du skal sagsbehandle? </t>
  </si>
  <si>
    <t xml:space="preserve">Har du angivet den korrekte projektperiode? </t>
  </si>
  <si>
    <t>Er ansøger / fuldmagtshaver oprettet med CVR nr. i TAS?</t>
  </si>
  <si>
    <t xml:space="preserve">Som hovedregel skal ansøgning om slutudbetaling være modtaget inden 3 måneder efter projektperiodens udløb.
Tjek tilsagnet eller ordningsvejledningen.
</t>
  </si>
  <si>
    <t>Du skal tjekke om CVR nr. og adresse fremgå på Strukturfondslisten fra Fiskeristyrelsen, som findes på intranettet. 
Søg i listen via "søg og vælg" og søg på CVR nr. og adresse. 
Er der sammenfald på Strukturfondslisten projektbeskrivelse (der kan forekomme mange projekter, under samme søgning. Alle skal læses).
Er der sammenfald mellem adresser, skal du tjekke om adressen hører til din ansøger. Vær opmærksom på, at der kan forekomme flere virksomheder på samme adresse, som ikke har noget med hinanden at gøre. 
Er der sammenfald mellem projektbeskrivelserne  og dit projekt skal du sende en mail til tilskud.jura@fiskeristyrelsen.dk</t>
  </si>
  <si>
    <t>Opfylder ansøger støttebetingelserne?</t>
  </si>
  <si>
    <t xml:space="preserve">Den samlede løn  pr. medarbejder  i bilagsoversigten må aldrig overstige hverken den maksimale timeløn pr. lønkatagori, eller de faktiske dokumenterede udgifter i henhold til lønsedler og timeregnskab 
Tjekkes i lønberegnings skemaet " kontrol af samlet lønudgift"
Samt Tjekkes i  lønberegnings skemaet " % andel der er arbejdet på projektet". 
</t>
  </si>
  <si>
    <t xml:space="preserve">Er der i de kontrollerede bilag medtaget overhead/indirekte omkostninger ? </t>
  </si>
  <si>
    <t xml:space="preserve">Medfinianiseringsprocenten skal være den samme som angivet i tilsagnet.
Krydstjek med skema SB afgørelse. </t>
  </si>
  <si>
    <t xml:space="preserve">Hvis 'Ja', undersøg om der er tale om svig.
Har SB ved gennemgang af tjeklisten fået mistanke om svig kontaktes projektleder. Hvis projektleder er enig i mistanken, udfyldes del A i supportskema. Supportskemaet skal journaliseres på sagen i TAS og sendes til tilskudsjura@fiskeristyrelsen.dk og cc til den svigsansvarlige i Team Politik &amp; Design (for flere detaljer se sviginstruksen). </t>
  </si>
  <si>
    <t xml:space="preserve">Har SB ved gennemgang af tjeklisten fået mistanke om svig kontaktes projektleder. Hvis projektleder er enig i mistanken, udfyldes del A i supportskema. Supportskemaet skal journaliseres på sagen i TAS og sendes til tilskudsjura@fiskeristyrelsen.dk og cc til den svigsansvarlige i Team Politik &amp; Design (for flere detaljer se sviginstruksen). 
                                                              </t>
  </si>
  <si>
    <t xml:space="preserve">I den aktuelle bekendtgørelse (som der er henvist på forsiden), står der hvilke støttebetingelser ansøger skal opfylde, både ved tilsagn og ved udbetaling (gælder også ved rateudbetaling)
Hvis ansøger ikke længere opfylder støttebetingelserne, bortfalder tilsagnet. 
</t>
  </si>
  <si>
    <r>
      <t xml:space="preserve">Hvis 'Ja', og der endnu </t>
    </r>
    <r>
      <rPr>
        <u/>
        <sz val="10"/>
        <color theme="1"/>
        <rFont val="Verdana"/>
        <family val="2"/>
      </rPr>
      <t>ikke</t>
    </r>
    <r>
      <rPr>
        <sz val="10"/>
        <color theme="1"/>
        <rFont val="Verdana"/>
        <family val="2"/>
      </rPr>
      <t xml:space="preserve"> er udbetalt på den /de andre sager, noteres det på den/de andre sager, at man ved udbetaling skal være opmærksom på dobbeltfinansiering.
Hvis 'Ja', og der </t>
    </r>
    <r>
      <rPr>
        <u/>
        <sz val="10"/>
        <color theme="1"/>
        <rFont val="Verdana"/>
        <family val="2"/>
      </rPr>
      <t>er</t>
    </r>
    <r>
      <rPr>
        <sz val="10"/>
        <color theme="1"/>
        <rFont val="Verdana"/>
        <family val="2"/>
      </rPr>
      <t xml:space="preserve"> udbetalt på den/de andre sager, stoppes sagsbehandlingen pga. mistanke om svig. Har SB ved gennemgang af tjeklisten fået mistanke om svig kontaktes projektleder. Hvis projektleder er enig i mistanken, udfyldes del A i supportskema. Supportskemaet skal journaliseres på sagen i TAS og sendes til tilskudsjura@fiskeristyrelsen.dk og cc til den svigsansvarlige i Team Politik &amp; Design (for flere detaljer se sviginstruksen).  
                </t>
    </r>
  </si>
  <si>
    <t xml:space="preserve">Hvis 'Nej', drøftes med projektleder. 
Har SB ved gennemgang af tjeklisten fået mistanke om svig kontaktes projektleder. Hvis projektleder er enig i mistanken, udfyldes del A i supportskema. Supportskemaet skal journaliseres på sagen i TAS og sendes til tilskudsjura@fiskeristyrelsen.dk og cc til den svigsansvarlige i Team Politik &amp; Design (for flere detaljer se sviginstruksen).  </t>
  </si>
  <si>
    <t xml:space="preserve">Tjek om der er foretaget ændringer i projektet efter tilsagnsgivning i TAS. 
</t>
  </si>
  <si>
    <t>Hvis nej : Kontakt projektleder.</t>
  </si>
  <si>
    <r>
      <t xml:space="preserve">Tilsagnshaver kan ikke få dækket udgifter der er betalt </t>
    </r>
    <r>
      <rPr>
        <b/>
        <sz val="10"/>
        <color theme="1"/>
        <rFont val="Verdana"/>
        <family val="2"/>
      </rPr>
      <t>INDEN</t>
    </r>
    <r>
      <rPr>
        <sz val="10"/>
        <color theme="1"/>
        <rFont val="Verdana"/>
        <family val="2"/>
      </rPr>
      <t xml:space="preserve"> godkendelse af budgetændringer (gælder også inden for samme omkostningsart ) ud over tilsagnsbeløbet. Dette fremgår af den Bekendtgørelse der er gældende for ordningen - Man kan ikke sætte ændringen i gang før den er godkendt. 
(Godkendelse = dato for ansøgning om budgetændring) </t>
    </r>
  </si>
  <si>
    <r>
      <t xml:space="preserve">Hvis 'Nej', afkryds og anmod om en  kontospecifikation fra deres regnskabssystem  for de projektrelaterede omkostninger. 
</t>
    </r>
    <r>
      <rPr>
        <sz val="10"/>
        <rFont val="Verdana"/>
        <family val="2"/>
      </rPr>
      <t>Konsekvens : Hvis vi ikke kan få dokumentation sendes til tilskudsjura.</t>
    </r>
  </si>
  <si>
    <t xml:space="preserve">Hvis Nej : Ansøger eller fuldmagtshaver er oprettet med CPR. nr  -  Tjek Tilsagnstjeklisten på fanen gennerelt i A11 om der er indhentet dokumentation på at vi må kommunikerer med ansøger /fulmagtshaver - Hvis dokumentation ikke er indhentet så skal der indhentes dokumentation -  CPR-bruger skal bekræfte via sikker digital post tilskud@fiskeristyrelsen.dk, at vi kommunikerer med rette vedkommende.
Når dokumentation er modtaget, kan vi kommunikere via TAS - Hvis vi ikke får dokumentationen så skal alt kommunikation foregår via digital post - Der må IKKE kommunikeres via TAS. 
</t>
  </si>
  <si>
    <r>
      <t xml:space="preserve">Fremgår det af udbetalingsanmodningen, at projektet vil tilrettelægges eller gennemføres på en måde, så der sker </t>
    </r>
    <r>
      <rPr>
        <b/>
        <sz val="10"/>
        <color rgb="FF000000"/>
        <rFont val="Verdana"/>
        <family val="2"/>
      </rPr>
      <t>forskelsbehandling på grund af køn, race eller etnisk oprindelse, religion eller tro, handicap, alder eller seksuel orientering?</t>
    </r>
  </si>
  <si>
    <t xml:space="preserve">Det vil være en helhedsvurdering, hvor man ser på afrapporteringen og om man er enig i, at projektet ikke er gennemført på en sådan måde, at det forhindrer fx ligestilling. </t>
  </si>
  <si>
    <t xml:space="preserve">Er der ved gennemgang af slutrapporten opstået mistanke om svig kontaktes projektleder. 
Hvis projektleder er enig i mistanken, udfyldes del A i supportskema. Supportskemaet skal journaliseres på sagen i TAS og sendes til tilskudsjura@fiskeristyrelsen.dk og cc til den svigsansvarlige i Team Politik &amp; Design (for flere detaljer se sviginstruksen). 
                                                              </t>
  </si>
  <si>
    <t xml:space="preserve">Hvis der i tilsagnet er angivet krav om offentlige tilladelser/godkendelser til at gennemføre projektet, er disse medsendt og kan de godkendes? </t>
  </si>
  <si>
    <r>
      <t xml:space="preserve">Tjek om tilladelsen vedr. den rigtige tilsagnshaver, adresse og tidsperiode. Tilladelsen skal vedr. projektet. 
Du skal kontrollere, om det fremgår af tilladelsen, at investeringen kan gennemføres indenfor projektperioden og opretholdes i hele opretholdelsesperioden.
OBS! Udgiften til tilladelser er ikke støtteberettiget.
</t>
    </r>
    <r>
      <rPr>
        <sz val="10"/>
        <color rgb="FFFF0000"/>
        <rFont val="Verdana"/>
        <family val="2"/>
      </rPr>
      <t xml:space="preserve">Svig: </t>
    </r>
    <r>
      <rPr>
        <sz val="10"/>
        <rFont val="Verdana"/>
        <family val="2"/>
      </rPr>
      <t xml:space="preserve">Her opstår svig, hvis tilladelser ser falske ud.
</t>
    </r>
  </si>
  <si>
    <t>Er der særlige betingelser/vilkår i tilsagnet og er disse opfyldt ?</t>
  </si>
  <si>
    <t>Hvis 'Nej', anmod ansøger om dokumentation for opfyldelse af de særlige betingelser eller vilkår.
Hvis ansøger ikke er i stand til at opfylde betingelserne skal du inddrage projektleder.</t>
  </si>
  <si>
    <t xml:space="preserve">Er ansøgeren omfattet af de nationale udbudsregler og er reglerne overholdt? </t>
  </si>
  <si>
    <t>I "sagsbehandlerens bemærkninger" noterer du hvordan reglerne ikke er overholdt og hvilken sanktion der kræves. 
Husk begrundelse i afslag/sanktioneret udbetaling, med henvisning til de relevante paragrafer. Husk også klagevejledning.</t>
  </si>
  <si>
    <t>Er ansøger omfattet af EU´s udbudsregler og er reglerne overholdt?</t>
  </si>
  <si>
    <r>
      <t xml:space="preserve">Har ansøger udgifter over grænseværdien, skal du gennemgå udbudstjekket i den særskilte tjekliste for nationalt udbud. Udbudsansvarlig ligger tjeklisten på sagen. 
</t>
    </r>
    <r>
      <rPr>
        <sz val="10"/>
        <rFont val="Verdana"/>
        <family val="2"/>
      </rPr>
      <t xml:space="preserve">
</t>
    </r>
  </si>
  <si>
    <r>
      <t xml:space="preserve">Har ansøger udgifter over grænseværdien, skal du gennemgå udbudstjekket i den særskilte tjekliste for EU udbud. Udbudsansvarlig ligger tjeklisten på sagen. 
</t>
    </r>
    <r>
      <rPr>
        <sz val="10"/>
        <rFont val="Verdana"/>
        <family val="2"/>
      </rPr>
      <t xml:space="preserve">
</t>
    </r>
  </si>
  <si>
    <t>Sagsbehandlers bemærkninger -  Beskriv hvad du har undersøgt /vurderet</t>
  </si>
  <si>
    <t>Er alle bilag udstedt og betalt inden for  projektperioden?</t>
  </si>
  <si>
    <r>
      <t xml:space="preserve">Tjek om betalingsdokumentation ligger indenfor projektperioden.
Ved anmodning om udbetaling kan faktura være betalt efter projektperioden, </t>
    </r>
    <r>
      <rPr>
        <b/>
        <sz val="10"/>
        <color theme="1"/>
        <rFont val="Verdana"/>
        <family val="2"/>
      </rPr>
      <t>dog skal den være betalt, inden anmodning om udbetaling sendes ind.</t>
    </r>
    <r>
      <rPr>
        <sz val="10"/>
        <color theme="1"/>
        <rFont val="Verdana"/>
        <family val="2"/>
      </rPr>
      <t xml:space="preserve">
Der kan gives tilskud til udgifter </t>
    </r>
    <r>
      <rPr>
        <b/>
        <sz val="10"/>
        <color theme="1"/>
        <rFont val="Verdana"/>
        <family val="2"/>
      </rPr>
      <t>FØR</t>
    </r>
    <r>
      <rPr>
        <sz val="10"/>
        <color theme="1"/>
        <rFont val="Verdana"/>
        <family val="2"/>
      </rPr>
      <t xml:space="preserve"> projektperioden,</t>
    </r>
    <r>
      <rPr>
        <b/>
        <sz val="10"/>
        <color theme="1"/>
        <rFont val="Verdana"/>
        <family val="2"/>
      </rPr>
      <t xml:space="preserve"> dog må udgifterne ikke være ældre end 1. januar 2021</t>
    </r>
  </si>
  <si>
    <t xml:space="preserve">Beder ansøger om tilskud til rejseudgifter eller til transport til tilsagnshavers personale, og er udgifterne godkendt i sidste nye tilsagn? </t>
  </si>
  <si>
    <t xml:space="preserve">Er rejseudgifter / transportudgifter  til tilsagnshavers personale i de kontrollerede bilag i overensstemmelse med disse regler og kan udgifterne dokumenteres? </t>
  </si>
  <si>
    <r>
      <t xml:space="preserve">Billetter: </t>
    </r>
    <r>
      <rPr>
        <sz val="10"/>
        <color theme="1"/>
        <rFont val="Verdana"/>
        <family val="2"/>
      </rPr>
      <t xml:space="preserve">(tog, bus, parkering, færge mv.) accepteres som gyldig dokumentation for både afholdt og betalt udgift. Kørselsrefusion skal opfylde gældende krav, f.eks. ”statens laveste takst”.
</t>
    </r>
    <r>
      <rPr>
        <b/>
        <sz val="10"/>
        <color theme="1"/>
        <rFont val="Verdana"/>
        <family val="2"/>
      </rPr>
      <t>Bil:</t>
    </r>
    <r>
      <rPr>
        <sz val="10"/>
        <color theme="1"/>
        <rFont val="Verdana"/>
        <family val="2"/>
      </rPr>
      <t xml:space="preserve"> Statens laveste takster skal benyttes. Der gives ikke tilskud til brændstof. Hvis ’Nej’ skal du reducere til statens laveste kørselstakst for det pågældende år der er foretaget kørsel. 
</t>
    </r>
    <r>
      <rPr>
        <b/>
        <sz val="10"/>
        <color theme="1"/>
        <rFont val="Verdana"/>
        <family val="2"/>
      </rPr>
      <t>Tog/bus:</t>
    </r>
    <r>
      <rPr>
        <sz val="10"/>
        <color theme="1"/>
        <rFont val="Verdana"/>
        <family val="2"/>
      </rPr>
      <t xml:space="preserve"> Den faktiske pris, økonomiklasse. Hvis ikke økonomiklasse, trækkes udgiften ud.
</t>
    </r>
    <r>
      <rPr>
        <b/>
        <sz val="10"/>
        <color theme="1"/>
        <rFont val="Verdana"/>
        <family val="2"/>
      </rPr>
      <t xml:space="preserve">
Fly:</t>
    </r>
    <r>
      <rPr>
        <sz val="10"/>
        <color theme="1"/>
        <rFont val="Verdana"/>
        <family val="2"/>
      </rPr>
      <t xml:space="preserve"> Billigst muligst dvs. økonomiklasse.
Hvis ikke økonomiklasse, trækkes udgiften ud.
Rejseomkostninger kan indeholde fortæring.
Kørselsregnskabet skal indeholde:
*Dato for hvornår kørslen er foretaget
*Formålet med kørslen, fx møde med samarbejdspartner
*Information om hvem der har kørt
*Adresser på hvorfra kørslen starter og slutter
*Antallet af km der er kørt
Lønseddel er ikke dokumentation nok, med mindre at kørslen er udspecificeret med ovenstående data.</t>
    </r>
  </si>
  <si>
    <t xml:space="preserve">Har ansøger søgt om tilskud til konsulentydelser? </t>
  </si>
  <si>
    <t xml:space="preserve">Sum af SB2 tjekket bilag </t>
  </si>
  <si>
    <t>Er der afholdt udgifter til køb af jord i projektet?</t>
  </si>
  <si>
    <t xml:space="preserve">Er slutrapporten indsendt og er alle relevante felter udfyldt? 
</t>
  </si>
  <si>
    <r>
      <t xml:space="preserve">Det skal oplyses hvor i landet </t>
    </r>
    <r>
      <rPr>
        <u/>
        <sz val="10"/>
        <color theme="1"/>
        <rFont val="Verdana"/>
        <family val="2"/>
      </rPr>
      <t>projektet</t>
    </r>
    <r>
      <rPr>
        <sz val="10"/>
        <color theme="1"/>
        <rFont val="Verdana"/>
        <family val="2"/>
      </rPr>
      <t xml:space="preserve"> er gennemført (helt eller overvejende). Dette er ikke nødvendigvis det samme sted, som ansøger har addresse.
Oplysningen skal så vidt muligt angives på kommuneniveau.
Hvis det ikke er muligt, kan der angives i hvilken region. 
Hvis projektet gennemføres på flere lokationer rundt i landet kan "Danmark" angives.</t>
    </r>
  </si>
  <si>
    <t>Er projektet foregået i et tredjeland eller gennemført med deltagelse af et tredjeland?</t>
  </si>
  <si>
    <r>
      <t xml:space="preserve">Feltet er udfyldt med 'nej' som standard, idet der generelt ikke indgår udgifter til køb af jord i EHFAF-projekter. 
</t>
    </r>
    <r>
      <rPr>
        <u/>
        <sz val="10"/>
        <color theme="1"/>
        <rFont val="Calibri"/>
        <family val="2"/>
        <scheme val="minor"/>
      </rPr>
      <t>Det skal i den enkelte sag vurderes</t>
    </r>
    <r>
      <rPr>
        <sz val="10"/>
        <color theme="1"/>
        <rFont val="Calibri"/>
        <family val="2"/>
        <scheme val="minor"/>
      </rPr>
      <t>, om der er afholdt udgifter til køb af jord i projektet.
Vurderingen kan fx bero på, om der indgår udgifter til køb af jord i budgettet. Vurderingen skal beskrives i sagsbehandlers bemærkninger. 
Hvis der indgår udgifter til køb af jord i projektet skal svaret rettes til 'Ja' og det beløb, der er knyttet til køb af jord angives i sagsbehandlers bemærkninger. Derudover skal projekt-  og eventuelt teamleder kontaktes for afklaring af videre håndtering af sagen.</t>
    </r>
  </si>
  <si>
    <r>
      <t xml:space="preserve">Feltet er udfyldt med 'nej' som standard, idet der generelt ikke gives støtte til projekter i tredjelande. 
</t>
    </r>
    <r>
      <rPr>
        <u/>
        <sz val="10"/>
        <color theme="1"/>
        <rFont val="Calibri"/>
        <family val="2"/>
        <scheme val="minor"/>
      </rPr>
      <t>Det skal i den enkelte sag vurderes</t>
    </r>
    <r>
      <rPr>
        <sz val="10"/>
        <color theme="1"/>
        <rFont val="Calibri"/>
        <family val="2"/>
        <scheme val="minor"/>
      </rPr>
      <t>, om  projektet er foregået i et tredjeland eller gennemført med deltagelse af et tredjeland. Vurderingen kan fx bero på projektbeskrivelsen i ansøgningen og slutrapporten. Vurderingen skal beskrives i sagsbehandlers bemærkninger. 
Hvis projektet er gennemført i et tredjeland, eller med deltagelse fra et tredjeland, skal svaret rettes til 'Ja' og   det pågældende tredjeland angives i sagsbehandlers bemærkninger. Derudover skal projekt-  og eventuelt teamleder kontaktes for afklaring af videre håndtering af sagen.</t>
    </r>
  </si>
  <si>
    <t>Indgår der naturalydelser i de støtteberettigede omkostninger til projektet?</t>
  </si>
  <si>
    <t>Indgår der afskrivningsomkostninger, for hvilke der ikke er foretaget betalinger godtgjort ved fakturaer, i de støtteberettigede omkostninger til projektet?</t>
  </si>
  <si>
    <r>
      <t xml:space="preserve">Feltet er udfyldt med 'nej' som standard, idet der generelt ikke indgår  naturalydelser i beregningen af støtte til EHFAF-projekter. 
</t>
    </r>
    <r>
      <rPr>
        <u/>
        <sz val="10"/>
        <color theme="1"/>
        <rFont val="Calibri"/>
        <family val="2"/>
        <scheme val="minor"/>
      </rPr>
      <t>Det skal i den enkelte sag vurderes</t>
    </r>
    <r>
      <rPr>
        <sz val="10"/>
        <color theme="1"/>
        <rFont val="Calibri"/>
        <family val="2"/>
        <scheme val="minor"/>
      </rPr>
      <t>, om der indgår naturalydelser i projektet. Vurderingen kan fx bero på, om der i budget eller bilagsskemaet er angivet naturalydelser. Vurderingen skal beskrives i sagsbehandlers bemærkninger. 
Hvis der indgår naturalydelser i projektet, skal svaret rettes til 'Ja' og ydelserne angives i sagsbehandlers bemærkninger. Derudover skal projekt-  og eventuelt teamleder kontaktes for afklaring af videre håndtering af sagen.</t>
    </r>
  </si>
  <si>
    <t>Udbudstyper
a.	Direktiv 2014/23/EU – (om koncessionskontrakter om bygge og anlæg – næppe relevant)
b.	Direktiv 2014/24/EU – (om offentlige udbud – relevant når ansøger er forpligtet og beløbet er over tærskelværdien)
c.	Direktiv 2014/25/EU – (om indgåelse af kontrakter inden for vand- og energiforsyning – næppe relevant)</t>
  </si>
  <si>
    <t xml:space="preserve">Feltet er udfyldt med 'nej' som standard, idet der generelt ikke kan medregnes omkostninger til afskrivninger, for hvilke der ikke er foretaget betalinger godtgjort ved fakturaer, i  EHFAF-projekter. 
Det skal i den enkelte sag vurderes, om der indgår afskrivningsomkostninger, for hvilke der ikke er foretaget betalinger godtgjort ved fakturaer. Vurderingen kan fx bero på, om der i budget eller bilagsskemaet er angivet afskrivningsomkostninger. Vurderingen skal beskrives i sagsbehandlers bemærkninger.  
Hvis  der indgår  afskrivningsomkostninger, for hvilke der ikke er foretaget betalinger godtgjort ved fakturaer i projektet, skal svaret rettes til 'Ja'   og afskrivningsomkostninger angives i sagsbehandlers bemærkninger. Derudover skal projekt-  og eventuelt teamleder kontaktes for afklaring af videre håndtering af sagen </t>
  </si>
  <si>
    <r>
      <t xml:space="preserve">Tjek tilsagnsbrevet og evt. senere ændringer.
Udgifter til eksterne konsulenter kan godkendes:
Hvis der er tale om udgifter til personer, der </t>
    </r>
    <r>
      <rPr>
        <b/>
        <sz val="10"/>
        <color theme="1"/>
        <rFont val="Verdana"/>
        <family val="2"/>
      </rPr>
      <t>ikke er ansat i ansøgers virksomhed/organisation (</t>
    </r>
    <r>
      <rPr>
        <sz val="10"/>
        <color theme="1"/>
        <rFont val="Verdana"/>
        <family val="2"/>
      </rPr>
      <t>et andet CVR nr. end ansøgeren). 
Ansøger kan ikke selv være konsulent på projektet og få tilskud til konsulentydelser.
Hvis det CVR nr. der er konsulent er en del af samme koncerne eller samme reelle ejer skal der foretages en vudering. 
OBS! Vær opmærksom på, at konsulentydelsen kan være placeret under andre omkostningsarter fx formidling.</t>
    </r>
  </si>
  <si>
    <r>
      <rPr>
        <b/>
        <i/>
        <sz val="10"/>
        <color theme="1"/>
        <rFont val="Verdana"/>
        <family val="2"/>
      </rPr>
      <t xml:space="preserve">INFOTEKST til de øvrige statistik spørgsmål: 
</t>
    </r>
    <r>
      <rPr>
        <i/>
        <sz val="10"/>
        <color theme="1"/>
        <rFont val="Verdana"/>
        <family val="2"/>
      </rPr>
      <t xml:space="preserve">
Ved en slutudbetaling skal statistikmodulet være udfyldt i TAS-skema. 
Statistikmodulet ligger i slutrapporten. 
Statistikmodulet udfyldes på både ansøgnings- og udbetaingstidspunktet; nogle oplysninger udfyldes af ansøger og andre af sagsbehandler; nogle overføres fra ansøgnings- til udbetalingsskemaet mens der for andre skal tages aktivt stilling til udfyldelsen på både tilsagns og udbetalingstidspunktet. 
I forbindelse med udbetaling er det vigtigt, at det sikres, at alle relevante felter er udfyldt, og eventuelle ændringer kan begrundes.
Derfor skal oplysningerne i statistikmodulet i slutrapporten krydstjekkes med oplysningerne i statistikmodulet i det sidste nye tilsagn (se senest låste version af SB tilsagn eller ændringstilsagn). 
Hvis der er felter, hvor </t>
    </r>
    <r>
      <rPr>
        <i/>
        <u/>
        <sz val="10"/>
        <color theme="1"/>
        <rFont val="Verdana"/>
        <family val="2"/>
      </rPr>
      <t>oplysningerne ikke er udfyldt</t>
    </r>
    <r>
      <rPr>
        <i/>
        <sz val="10"/>
        <color theme="1"/>
        <rFont val="Verdana"/>
        <family val="2"/>
      </rPr>
      <t xml:space="preserve"> skal dette rettes. Det kan enten ske ved at retunere skemaet eller via en høring af ansøger.
Hvis der er felter, hvor </t>
    </r>
    <r>
      <rPr>
        <i/>
        <u/>
        <sz val="10"/>
        <color theme="1"/>
        <rFont val="Verdana"/>
        <family val="2"/>
      </rPr>
      <t>oplysningerne er ændret</t>
    </r>
    <r>
      <rPr>
        <i/>
        <sz val="10"/>
        <color theme="1"/>
        <rFont val="Verdana"/>
        <family val="2"/>
      </rPr>
      <t xml:space="preserve"> skal det vurderes om ændringen er korrekt. Det kan eksempevis skyldes, at projektet er ændret efter tilsagn, eller at ansøger har fået mere/mindre ud af projektet end først antaget. Indsæt begrundelse for vurdering i bemærkninger.
Hvis du er i tvivl om vurderingen drøftes sagen med ordningsansvarlig sagsbehandler og/eller projektleder. </t>
    </r>
  </si>
  <si>
    <r>
      <rPr>
        <b/>
        <sz val="11"/>
        <rFont val="Calibri"/>
        <family val="2"/>
        <scheme val="minor"/>
      </rPr>
      <t xml:space="preserve">Infotekst til de øvrige statistik spørgsmål: </t>
    </r>
    <r>
      <rPr>
        <sz val="11"/>
        <rFont val="Calibri"/>
        <family val="2"/>
        <scheme val="minor"/>
      </rPr>
      <t xml:space="preserve">
I "sagsbehandlerens bemærkninger" noteres begrundelse for vurdering i nedestående spørgsmål. </t>
    </r>
  </si>
  <si>
    <t xml:space="preserve">Skal ikke udfyldes da dette er en infotekst til nedestående spørgsmål. </t>
  </si>
  <si>
    <t>Fysisk Kontrol</t>
  </si>
  <si>
    <t>Hvis ja : Kontakt kontrolansvarlig i Augustenborg</t>
  </si>
  <si>
    <t xml:space="preserve">Hvis der under sagsbehandlingen er opstået tvivl om indkøbt matriale eller udstyr eller investeringer, så kan sagen udtages til fysisk kontrol .
Der sendes ikke sager til fysisk kontrol på administrativ kontrol. </t>
  </si>
  <si>
    <t xml:space="preserve">Gennemgå kontrolrapporten og følg vejledningen for fysisk kontrol </t>
  </si>
  <si>
    <t>Er du i tvivl kontakt kontrol ansvarlig i Augustenborg</t>
  </si>
  <si>
    <r>
      <t xml:space="preserve">Hvis nej : Og projektperioden overlapper se næste spørgsmål for konsekvens 
</t>
    </r>
    <r>
      <rPr>
        <sz val="10"/>
        <color rgb="FFFF0000"/>
        <rFont val="Verdana"/>
        <family val="2"/>
      </rPr>
      <t xml:space="preserve">Skærmdump af søgning fra BTAS og TAS </t>
    </r>
    <r>
      <rPr>
        <sz val="10"/>
        <color theme="1"/>
        <rFont val="Verdana"/>
        <family val="2"/>
      </rPr>
      <t xml:space="preserve">
                         </t>
    </r>
  </si>
  <si>
    <t xml:space="preserve">Der ligger en særskilt fane med afrappoteringsspørgsmål
Vi er forpligtet til at indsamle disse data jf. forordning 2021/1060, bilag XVII, punkt 31 og 137-139
Felterne er pt. ikke indarbejdet i TAS. Derfor bør de indgå og udfyldes i SB-tjeklisten.
</t>
  </si>
  <si>
    <t xml:space="preserve"> Er ansøgerdata udfyldt korrekt?</t>
  </si>
  <si>
    <t>Er projektets område udfyldt korrekt?</t>
  </si>
  <si>
    <t xml:space="preserve"> Er oplysningerne om projektets bidrag til særlige formål udfyldt korrekt?</t>
  </si>
  <si>
    <t xml:space="preserve">I statistikmodulet i TAS skal det  kontolleres, om alle relevante oplysninger er udfyldt og  vurderes, om oplysningerne er korrekte. </t>
  </si>
  <si>
    <t>Er projektets resultatindikator(er) udfyldt korrekt?</t>
  </si>
  <si>
    <t xml:space="preserve"> Er oplysningerne vedrørende projektets EHFAF-kategorisering udfyldt korrekt?</t>
  </si>
  <si>
    <t>Har du gennemgået udbudsskemaet ?</t>
  </si>
  <si>
    <t xml:space="preserve">I TAS under SB udbetaling i fanen SB afgørelse krydstjekkes; Tilskudsberettigede udgifter til denne anmodning om udbetaling; med den indsendte bilagsoversigt på hver omkostningsart. 
Likviditet ligger på særskilt fane hvis du mangler den i SB Afgørelse i Skema 
</t>
  </si>
  <si>
    <r>
      <t xml:space="preserve">I projekter med op til 30 bilag, skal alle bilag kontrolleres.
I projekter med over 30 bilag  udvælges en stikprøve, således at der kontrolleres minimum 30 bilag og </t>
    </r>
    <r>
      <rPr>
        <b/>
        <sz val="10"/>
        <color theme="1"/>
        <rFont val="Verdana"/>
        <family val="2"/>
      </rPr>
      <t xml:space="preserve">minimum 25 % af projektudgifterne. </t>
    </r>
    <r>
      <rPr>
        <sz val="10"/>
        <color theme="1"/>
        <rFont val="Verdana"/>
        <family val="2"/>
      </rPr>
      <t xml:space="preserve">
</t>
    </r>
    <r>
      <rPr>
        <b/>
        <sz val="10"/>
        <color theme="1"/>
        <rFont val="Verdana"/>
        <family val="2"/>
      </rPr>
      <t xml:space="preserve">Stikprøven skal udgøre en </t>
    </r>
    <r>
      <rPr>
        <b/>
        <u/>
        <sz val="10"/>
        <color theme="1"/>
        <rFont val="Verdana"/>
        <family val="2"/>
      </rPr>
      <t>repræsentativ</t>
    </r>
    <r>
      <rPr>
        <b/>
        <sz val="10"/>
        <color theme="1"/>
        <rFont val="Verdana"/>
        <family val="2"/>
      </rPr>
      <t xml:space="preserve"> andel af udgifterne i projektet. Dvs. du skal vælge udgifter fra forskellige omkostningsarter. Vælg både store beløb og små beløb.</t>
    </r>
    <r>
      <rPr>
        <sz val="10"/>
        <color theme="1"/>
        <rFont val="Verdana"/>
        <family val="2"/>
      </rPr>
      <t xml:space="preserve">
</t>
    </r>
  </si>
  <si>
    <r>
      <t xml:space="preserve">Når der er over 30 bilag og der er udtaget tilfældige stikprøver på alle omkostningsarter skal der hvis der konstateres fejl I stikprøverne. udtages ekstra stikprøver efter nedenstående retningslinjer .
</t>
    </r>
    <r>
      <rPr>
        <b/>
        <sz val="10"/>
        <color theme="1"/>
        <rFont val="Verdana"/>
        <family val="2"/>
      </rPr>
      <t>Fejl under en værdi på 1.250 kr. pr. bilag nedskrives men udvider IKKE bilagskontrollen</t>
    </r>
    <r>
      <rPr>
        <sz val="10"/>
        <color theme="1"/>
        <rFont val="Verdana"/>
        <family val="2"/>
      </rPr>
      <t xml:space="preserve">
jF. Risikobaseret kontrolstrategi for verificeringer af støtte under Hav,Fiskeri- og Akvakulturprogrammet 2021-2027 - ( Notat ligger i workzone) 
3 fejl inden for en omkostningsart udvides kontrollen med 25 % af beløbet eller minimum 3 bilag inden for den givne omkostningsart. 
1 fejl eller 10 % i den </t>
    </r>
    <r>
      <rPr>
        <b/>
        <sz val="10"/>
        <color theme="1"/>
        <rFont val="Verdana"/>
        <family val="2"/>
      </rPr>
      <t>udvidede bilagskontro</t>
    </r>
    <r>
      <rPr>
        <sz val="10"/>
        <color theme="1"/>
        <rFont val="Verdana"/>
        <family val="2"/>
      </rPr>
      <t xml:space="preserve">l udløser fuld bilagskontrol inden for omkostningsarten. 
Risikobaseret tilgang : Hvis der i den adminiastrative kontrol er mistanke om at der er en og samme leverndør der udløser fejl så skal alle bilag fra den pågældende leverandør  kontrolleres. </t>
    </r>
  </si>
  <si>
    <r>
      <t>OBS!</t>
    </r>
    <r>
      <rPr>
        <sz val="10"/>
        <color theme="1"/>
        <rFont val="Verdana"/>
        <family val="2"/>
      </rPr>
      <t xml:space="preserve"> Man kan </t>
    </r>
    <r>
      <rPr>
        <b/>
        <sz val="10"/>
        <color theme="1"/>
        <rFont val="Verdana"/>
        <family val="2"/>
      </rPr>
      <t>ikke</t>
    </r>
    <r>
      <rPr>
        <sz val="10"/>
        <color theme="1"/>
        <rFont val="Verdana"/>
        <family val="2"/>
      </rPr>
      <t xml:space="preserve"> være projektansat og konsulent i samme projekt samtidig.</t>
    </r>
  </si>
  <si>
    <r>
      <t xml:space="preserve">Det vil fremgå af lønberegningen om der skal reduceres </t>
    </r>
    <r>
      <rPr>
        <b/>
        <sz val="10"/>
        <color theme="1"/>
        <rFont val="Verdana"/>
        <family val="2"/>
      </rPr>
      <t xml:space="preserve">
</t>
    </r>
  </si>
  <si>
    <t xml:space="preserve">Indsæt de samlede projektomkostning jf. bilagsoversigten
</t>
  </si>
  <si>
    <t>Udvælgelse af bilag.</t>
  </si>
  <si>
    <t>Betalingsdokumentation</t>
  </si>
  <si>
    <t xml:space="preserve">
1. Tjek betalingsdokumentation for de udvalgte bilag - Jf. reglerne i tjeklisten
</t>
  </si>
  <si>
    <t>Bilag skal indeholde følgende oplysninger</t>
  </si>
  <si>
    <r>
      <rPr>
        <b/>
        <sz val="12"/>
        <color theme="1"/>
        <rFont val="Verdana"/>
        <family val="2"/>
      </rPr>
      <t>1</t>
    </r>
    <r>
      <rPr>
        <sz val="12"/>
        <color theme="1"/>
        <rFont val="Verdana"/>
        <family val="2"/>
      </rPr>
      <t xml:space="preserve">. Faktura dato  </t>
    </r>
    <r>
      <rPr>
        <b/>
        <sz val="12"/>
        <color theme="1"/>
        <rFont val="Verdana"/>
        <family val="2"/>
      </rPr>
      <t>2.</t>
    </r>
    <r>
      <rPr>
        <sz val="12"/>
        <color theme="1"/>
        <rFont val="Verdana"/>
        <family val="2"/>
      </rPr>
      <t xml:space="preserve"> Fakturaudsteders navn, adresse og cvr. nr. </t>
    </r>
    <r>
      <rPr>
        <b/>
        <sz val="12"/>
        <color theme="1"/>
        <rFont val="Verdana"/>
        <family val="2"/>
      </rPr>
      <t>3</t>
    </r>
    <r>
      <rPr>
        <sz val="12"/>
        <color theme="1"/>
        <rFont val="Verdana"/>
        <family val="2"/>
      </rPr>
      <t xml:space="preserve">. Logo </t>
    </r>
    <r>
      <rPr>
        <b/>
        <sz val="12"/>
        <color theme="1"/>
        <rFont val="Verdana"/>
        <family val="2"/>
      </rPr>
      <t>4</t>
    </r>
    <r>
      <rPr>
        <sz val="12"/>
        <color theme="1"/>
        <rFont val="Verdana"/>
        <family val="2"/>
      </rPr>
      <t xml:space="preserve">. Tilsagnshavers navn og adresse </t>
    </r>
    <r>
      <rPr>
        <b/>
        <sz val="12"/>
        <color theme="1"/>
        <rFont val="Verdana"/>
        <family val="2"/>
      </rPr>
      <t>5</t>
    </r>
    <r>
      <rPr>
        <sz val="12"/>
        <color theme="1"/>
        <rFont val="Verdana"/>
        <family val="2"/>
      </rPr>
      <t>. Leverance- herunder mængden og arten</t>
    </r>
    <r>
      <rPr>
        <b/>
        <sz val="12"/>
        <color theme="1"/>
        <rFont val="Verdana"/>
        <family val="2"/>
      </rPr>
      <t xml:space="preserve"> 6.</t>
    </r>
    <r>
      <rPr>
        <sz val="12"/>
        <color theme="1"/>
        <rFont val="Verdana"/>
        <family val="2"/>
      </rPr>
      <t xml:space="preserve"> Betalingsdato og betalingsoplysninger. </t>
    </r>
    <r>
      <rPr>
        <b/>
        <sz val="12"/>
        <color theme="1"/>
        <rFont val="Verdana"/>
        <family val="2"/>
      </rPr>
      <t>7</t>
    </r>
    <r>
      <rPr>
        <sz val="12"/>
        <color theme="1"/>
        <rFont val="Verdana"/>
        <family val="2"/>
      </rPr>
      <t xml:space="preserve"> . Momsbeløb der skal betales </t>
    </r>
    <r>
      <rPr>
        <b/>
        <sz val="12"/>
        <color theme="1"/>
        <rFont val="Verdana"/>
        <family val="2"/>
      </rPr>
      <t>8</t>
    </r>
    <r>
      <rPr>
        <sz val="12"/>
        <color theme="1"/>
        <rFont val="Verdana"/>
        <family val="2"/>
      </rPr>
      <t xml:space="preserve">. Momsgrundlaget, pris uden moms. </t>
    </r>
    <r>
      <rPr>
        <b/>
        <sz val="12"/>
        <color theme="1"/>
        <rFont val="Verdana"/>
        <family val="2"/>
      </rPr>
      <t>9.</t>
    </r>
    <r>
      <rPr>
        <sz val="12"/>
        <color theme="1"/>
        <rFont val="Verdana"/>
        <family val="2"/>
      </rPr>
      <t xml:space="preserve"> Eventuelle rabatter, nedslag i prisen hvis de ikke er indregnet. </t>
    </r>
    <r>
      <rPr>
        <b/>
        <sz val="12"/>
        <color theme="1"/>
        <rFont val="Verdana"/>
        <family val="2"/>
      </rPr>
      <t>10.</t>
    </r>
    <r>
      <rPr>
        <sz val="12"/>
        <color theme="1"/>
        <rFont val="Verdana"/>
        <family val="2"/>
      </rPr>
      <t xml:space="preserve"> Beløb inkl. moms - Samt jf. reglerne i tjeklisten
</t>
    </r>
  </si>
  <si>
    <r>
      <rPr>
        <b/>
        <sz val="10"/>
        <color theme="1"/>
        <rFont val="Verdana"/>
        <family val="2"/>
      </rPr>
      <t xml:space="preserve">Introduktion til SB2 udbetalingstjekliste: </t>
    </r>
    <r>
      <rPr>
        <sz val="10"/>
        <color theme="1"/>
        <rFont val="Verdana"/>
        <family val="2"/>
      </rPr>
      <t xml:space="preserve">
Opgaven for SB2 er at sikre sig, at SB1 har sagsbehandlet sagen korrekt og fyldestgørende og har udfyldt SB1 tjeklisten. 
• Gennemlæs SB1´s udfyldte tjekliste og sammenhold med relevante dokumenter fra ansøger. 
• Udvælg en repræsentativ stikprøve (10 % eller derover) af de bilag som SB1 har kontrolleret fra forskellige omkostningsarter i bilagskontrolskemaet med farven blå.
• Tjek om SB1 har gennemgået fakturaer og betalingsdokumentation i overensstemmelse med reglerne.
• Hvis stikprøven indeholder udgifter til løn, skal du kontrollere, om SB1 har udført lønberegning jf. godkendte timesatser (kun stikprøvevis). 
   Vurder, om der synes at være noget, der ikke er i overensstemmelse med reglerne.
• Hvis SB1 har fundet fejl i stikprøven, tjek om du er enig. 
• Kolonnen ”SB2 bemærkninger” udfyldes med klare og tydelige bemærkninger /vuderinger</t>
    </r>
  </si>
  <si>
    <t xml:space="preserve">Dokumentet i fanen er præudfyldt, men der skal på baggrund af den enkelte sag vuderes, om svarerne skal ændres. Indsæt begrundelse for vurdering i afrappoteringsfanen .Ved tvivlsspørgsmål til udfyldelse kontaktes projektleder. </t>
  </si>
  <si>
    <t>Er fanen Afrappotering i tjeklisten udfyldt korrekt?</t>
  </si>
  <si>
    <t xml:space="preserve">Udfyldelse af statistik spørgsmålene skal sendes til projektleder for den pågældende ordning 
Klip afsnittet ud og send det via mail - Så er det nemt at kopier ind når det kommer retur. </t>
  </si>
  <si>
    <r>
      <t>Hvis der skal sendes en høring til ansøger sættes høringsfristen til 7 hverdage og det skal oplyses, at sagen herefter vil blive afgjort på det foreliggende grundlag. Indsættes i høringen "</t>
    </r>
    <r>
      <rPr>
        <i/>
        <sz val="11"/>
        <color theme="1"/>
        <rFont val="Cambria"/>
        <family val="1"/>
      </rPr>
      <t xml:space="preserve"> Betalingsfristen afbrydes, indtil sagen er fuldt oplyst, jf. Art. 74, stk. 1, litra b) i forordning 2021/1060 (CPR-forordningen).</t>
    </r>
    <r>
      <rPr>
        <sz val="11"/>
        <color theme="1"/>
        <rFont val="Cambria"/>
        <family val="1"/>
      </rPr>
      <t xml:space="preserve"> "Denne frist kan evt. forlænges ved anmodning om fristforlængelse.  Efter en konkret vurdering kan der gives en længere frist, efter aftale med projektleder/teamleder. </t>
    </r>
  </si>
  <si>
    <r>
      <t xml:space="preserve">Se sagslog i TAS. Hvis sagen er </t>
    </r>
    <r>
      <rPr>
        <sz val="10"/>
        <color rgb="FFFF0000"/>
        <rFont val="Verdana"/>
        <family val="2"/>
      </rPr>
      <t>betalingsstandset med stopkode</t>
    </r>
    <r>
      <rPr>
        <sz val="10"/>
        <rFont val="Verdana"/>
        <family val="2"/>
      </rPr>
      <t xml:space="preserve"> er sagen udtaget til kontrol. Du finder vejledning til fysisk kontrol på X:\Fælles FST\TAS_HOF\TAS-Version 2 - ønsker og rettelser\Klikkeguides_Vejledninger til sagflow
</t>
    </r>
  </si>
  <si>
    <t xml:space="preserve">Er der skiltet korrekt jf. gældende krav i vejledningen
</t>
  </si>
  <si>
    <t xml:space="preserve">I "sagsbehandlerens bemærkninger" noteres vurdering af skiltekrav. </t>
  </si>
  <si>
    <t xml:space="preserve">Tjek om de ansøgte projektrelaterede udgifter i bilagsoversigten også fremgår i kontospecifikationen?
I bilagsoversigten har tilsagnshaver anført, hvilke bilagsnummer der hører til hvilken faktura/omkostning i kontospecifikationen. 
Er du i tvivl om den indsendte kontospecifikation er i orden, drøftes sagen med projektleder.
Hvis tilsagnshaver ringer ind og spørg, hvordan de skaffe denne kontospecifikation, skal du bede dem om at kontakte deres revisor eller bogholder. </t>
  </si>
  <si>
    <t>Dato for senest opdatering af udbetalingstjekliste</t>
  </si>
  <si>
    <t xml:space="preserve">Tilsagn ( ønsket støtteberettige omkostninger  / med tilskudsprocent og * med 100 </t>
  </si>
  <si>
    <t>tilskuds % jf. tilsagn</t>
  </si>
  <si>
    <t>Vær opmærksom på, at du får hentet den korrekte tjekliste som passer til den pågældende ordning, der ligger tjeklister for hvert år som ordningen har været åben i. 
Tjeklister ligger på : X:\Hav &amp; Fiskeritilskudskontoret\Team Tilsagn &amp; udbetaling\Ordninger\Udbetaling EHFF-EHFAF og BAR\EHFAF Program</t>
  </si>
  <si>
    <t xml:space="preserve">Start og slutdato ligger under fanen sag 
Vær opmærksom på evt. godkendte projektforlængelser.
Se projektperioden i tilsagnet og eventuelle godkendte ændringer.
</t>
  </si>
  <si>
    <t xml:space="preserve">Under ansøgning udbetaling   - Erklæring  i skema , erklærer ansøger disse spørgsmål. Ansøgning om udbetaling kan ikke indsendes hvis der ikke er sat flueben. </t>
  </si>
  <si>
    <t xml:space="preserve">Når du skal udregne beløb i forhold til tilskudsprocent ( når den ikke er på 100%)  skal du i kolonne F udregne således: </t>
  </si>
  <si>
    <t>Har du ændret fra SB1 navn til Tilskudspostkasssen på sagen under fanen sag : sagsbehandler ?</t>
  </si>
  <si>
    <t xml:space="preserve">O.B.S. Når du afslutter sagsbehandlingen i TAS: - HUSK du skal ændre feltet ”sagsbehandler” til Tilskudspostkassen - så vil Tilskudspostkasssen modtage alle henvendelser vedrørende sagen som en notifikation i fælles mail-postkassen.
</t>
  </si>
  <si>
    <t>Hvis ja: SB1 på tilsagn må lave SB1 på udbetaling</t>
  </si>
  <si>
    <t xml:space="preserve">Sociale ydelser- Hvis ikke oplyst er den 0 kr. </t>
  </si>
  <si>
    <t>Tjeklistespørgsmål til udbetaling -Vandløbsrestaurering EHFAF XXXX</t>
  </si>
  <si>
    <t xml:space="preserve">Har du valgt den korrekte arbejdsbeskrivelse til flow i TAS for 2024 </t>
  </si>
  <si>
    <t>Der ligger en særskilt beskrivelse for 2024 Findes på nedenstående drev
X:\Fælles FST\TAS_HOF\TAS-Version 2 - ønsker og rettelser\Klikkeguides_Vejledninger til sagflow</t>
  </si>
  <si>
    <t xml:space="preserve"> Slutrapport/Udtalelse fra SGAV</t>
  </si>
  <si>
    <t xml:space="preserve">Tjek rapporten fra SGAV om der er bemærkninger, du skal vudrer om det har konsekvenser for tilskuddet. 
</t>
  </si>
  <si>
    <r>
      <t xml:space="preserve">Kurser skal tjekkes på betalingsdagen - Tjek på valutakurser .dk 
Offentlig eller ½ offentlig ansøger : Udskrifter fra ansøgerens bogføringssystem ER acceptabel dokumentation
</t>
    </r>
    <r>
      <rPr>
        <sz val="10"/>
        <color rgb="FFFF0000"/>
        <rFont val="Verdana"/>
        <family val="2"/>
      </rPr>
      <t xml:space="preserve">Svig: </t>
    </r>
    <r>
      <rPr>
        <sz val="10"/>
        <rFont val="Verdana"/>
        <family val="2"/>
      </rPr>
      <t>Vær opmærksom på, at der</t>
    </r>
    <r>
      <rPr>
        <sz val="10"/>
        <color theme="1"/>
        <rFont val="Verdana"/>
        <family val="2"/>
      </rPr>
      <t xml:space="preserve"> kan være tale om </t>
    </r>
    <r>
      <rPr>
        <sz val="10"/>
        <color rgb="FFFF0000"/>
        <rFont val="Verdana"/>
        <family val="2"/>
      </rPr>
      <t xml:space="preserve">"svig", </t>
    </r>
    <r>
      <rPr>
        <sz val="10"/>
        <rFont val="Verdana"/>
        <family val="2"/>
      </rPr>
      <t>hvis ansøger har betalt kontant på store beløb.</t>
    </r>
    <r>
      <rPr>
        <sz val="10"/>
        <color theme="1"/>
        <rFont val="Verdana"/>
        <family val="2"/>
      </rPr>
      <t xml:space="preserve">
Hvis der er tale om indkøb i supermarkeder, transportudgifter i form af togbilletter, færge/flybilletter eller parkeringsbilletter, hvor det ikke er muligt at få udstedt en egentlig faktura, kan billetten eller kassebonen accepteres som dokumentation. </t>
    </r>
  </si>
  <si>
    <t xml:space="preserve">Har ansøger søgt til fast takst? </t>
  </si>
  <si>
    <t>Overhead er på max. 15 % gælder også på fast takst</t>
  </si>
  <si>
    <t xml:space="preserve">Bilagskontrol  </t>
  </si>
  <si>
    <r>
      <t xml:space="preserve">Timelønnen udregnes som årsløn delt med det timeantal, der udgør ét årsværk (se arket "lønberegning).
</t>
    </r>
    <r>
      <rPr>
        <b/>
        <sz val="10"/>
        <color theme="1"/>
        <rFont val="Verdana"/>
        <family val="2"/>
      </rPr>
      <t xml:space="preserve">OBS !! </t>
    </r>
    <r>
      <rPr>
        <sz val="10"/>
        <color theme="1"/>
        <rFont val="Verdana"/>
        <family val="2"/>
      </rPr>
      <t xml:space="preserve">2022 og 2023 er årsværket : 1626 
2024 og derefter 1649
</t>
    </r>
  </si>
  <si>
    <t xml:space="preserve"> Udbetalingsbrevet skal sendes til  SGAV </t>
  </si>
  <si>
    <t xml:space="preserve">Dobbeltfinianisering BTAS </t>
  </si>
  <si>
    <t>Dobbeltfinianisering TAS</t>
  </si>
  <si>
    <r>
      <t xml:space="preserve">Tjek oplysningerne ved at gå ind i søgefunktionen i TAS og  BTAS og tjek CVR-NR. og sammenlign titlerne. (Der kan være flere projekter med samme titel - I sådan et tilfælde skal du også tjekke projektets indhold)
Gennemgå de projekter, der kommer frem i BTAS og i TAS . 
Tjek, at der ikke tidligere er givet tilsagn til samme eller tilsvarende projekt. </t>
    </r>
    <r>
      <rPr>
        <sz val="10"/>
        <rFont val="Verdana"/>
        <family val="2"/>
      </rPr>
      <t>For afsluttede projekter er der ikke risiko for dobbeltfinansiering, hvis projektperioden ikke overlapper.</t>
    </r>
    <r>
      <rPr>
        <sz val="10"/>
        <color theme="1"/>
        <rFont val="Verdana"/>
        <family val="2"/>
      </rPr>
      <t xml:space="preserve">
Vær opmærksom på at en udbetalingsanmodning på  forundersøgelse og en etablering  ikke er dobbelfinianisering - De kan have en af hver i samme vandområde.</t>
    </r>
  </si>
  <si>
    <t xml:space="preserve">Noter version nyeste af Strukturfondslisten:  
</t>
  </si>
  <si>
    <t>Startdato : 
Slutdato: 
Akt nr. ved ændringer:</t>
  </si>
  <si>
    <t>Når projektet er gennemført, skal ansøgeren sende en afsluttende slutrapport/projektrapport i TAS.
Slutrapporten skal indeholde en udtalelse fra SGAV om at projektet er gennemført. Det er SGAV der vuderer om projektet er gennemført. 
Den afsluttende slutrapport/projektrapport er en forudsætning for, at vi kan gennemføre en slutudbetaling- vær opmærksom på at projektet skal være afsluttet inden for projektperioden. 
For at slutrapporten kan godkendes, skal den stemme overens med projektbeskrivelsen i ansøgningen, tjek for evt. godkendte ændringer. 
Alle relevante felter skal være udfyldt og slutrapporten skal være dateret og underskrevet.</t>
  </si>
  <si>
    <t xml:space="preserve">Der kan gives tilskud til direkte personale omkostninger som en fast takst på 20 % af de øvrige direkte omkostninger end personaleomkostninger. </t>
  </si>
  <si>
    <r>
      <t xml:space="preserve">Udvælg en repræsentativ stikprøve (ca. 10 %) af de bilag som SB1 har kontrolleret fra forskellige omkostningsarter i bilagskontrolskemaet 
(marker de udvalgte bilag med </t>
    </r>
    <r>
      <rPr>
        <i/>
        <sz val="11"/>
        <color theme="4"/>
        <rFont val="Verdana"/>
        <family val="2"/>
      </rPr>
      <t xml:space="preserve">blåt </t>
    </r>
    <r>
      <rPr>
        <i/>
        <sz val="11"/>
        <color theme="1"/>
        <rFont val="Verdana"/>
        <family val="2"/>
      </rPr>
      <t xml:space="preserve">i bilagskontrolskema)
Tjek følgende:
a)Du skal tjekke om fakturaen og betalingsdokumentation er i overensstemmelse med reglerne og om SB1 har sagsbehandlet korrekt.
b)Hvis stikprøven indeholder udgifter til løn, skal du kontrollere lønsedler og lønberegningen (kun stikprøvevis)
</t>
    </r>
  </si>
  <si>
    <t xml:space="preserve">Fristen tælles fra at sagen er fuldt oplyst. 
Eksterne høringer stopper for tælling af de 80 dage. Undersøgelser i forbindelse med mistanke om svig stopper også for tælling af de 80 dage. 
Tællingen af de 80 dage begynder igen at løbe, når ansøger – eller en anden ekstern, som vi har hørt – har svaret på alle spørgsmål, eller når en undersøgelse af mistanke om svig er afsluttet. 
Almindelig sagsbehandling og andre interne afklaringer stopper ikke for tælling af de 80 dage.
Antal af SB dage skal reg. i arket for færdigmeldte sager. 
</t>
  </si>
  <si>
    <r>
      <t>SB1 skal sende Udbetalingsbrevet til :</t>
    </r>
    <r>
      <rPr>
        <b/>
        <sz val="11"/>
        <color theme="1"/>
        <rFont val="Verdana"/>
        <family val="2"/>
      </rPr>
      <t xml:space="preserve"> vandprojekter@mst.dk</t>
    </r>
    <r>
      <rPr>
        <sz val="11"/>
        <color theme="1"/>
        <rFont val="Verdana"/>
        <family val="2"/>
      </rPr>
      <t xml:space="preserve">
via mail når sagen er udbetalt,herefter journaliseres den sendte mail på sagen. </t>
    </r>
  </si>
  <si>
    <t xml:space="preserve">Hvis der er søgt om fast takst skal der ikke udføres lønberegninger, de spørgsmål skal derfor ikke besvares og kan springes over. </t>
  </si>
  <si>
    <r>
      <t xml:space="preserve">Følgende oplysninger findes under punkt 1 i statistikmodulet. Oplysningerne  udfyldes af ansøger på både tilsagnstidspunktet hvorefter ansøger har mulighed for at justere i oplysningerne på udbetalingstidspunktet. 
Vurder om oplysningerne er udfyldt korrekt. 
Noter hvis der er lavet ændringer i oplysningerne, herunder om ændringen vurderes at være korrekt. 
</t>
    </r>
    <r>
      <rPr>
        <b/>
        <sz val="10"/>
        <color theme="1"/>
        <rFont val="Verdana"/>
        <family val="2"/>
      </rPr>
      <t>Ansøgervirksomhedens type:</t>
    </r>
    <r>
      <rPr>
        <sz val="10"/>
        <color theme="1"/>
        <rFont val="Verdana"/>
        <family val="2"/>
      </rPr>
      <t xml:space="preserve"> </t>
    </r>
    <r>
      <rPr>
        <i/>
        <sz val="10"/>
        <color rgb="FFFF0000"/>
        <rFont val="Verdana"/>
        <family val="2"/>
      </rPr>
      <t xml:space="preserve">SKAL være "Offentlig myndighed eller tilsvarende"
</t>
    </r>
    <r>
      <rPr>
        <i/>
        <sz val="10"/>
        <rFont val="Verdana"/>
        <family val="2"/>
      </rPr>
      <t xml:space="preserve">
</t>
    </r>
    <r>
      <rPr>
        <b/>
        <sz val="10"/>
        <rFont val="Verdana"/>
        <family val="2"/>
      </rPr>
      <t>Projektets eller virksomhedens sektor</t>
    </r>
    <r>
      <rPr>
        <i/>
        <sz val="10"/>
        <rFont val="Verdana"/>
        <family val="2"/>
      </rPr>
      <t>:</t>
    </r>
    <r>
      <rPr>
        <i/>
        <sz val="10"/>
        <color rgb="FFFF0000"/>
        <rFont val="Verdana"/>
        <family val="2"/>
      </rPr>
      <t xml:space="preserve"> SKAL være "Miljø"
</t>
    </r>
    <r>
      <rPr>
        <b/>
        <sz val="10"/>
        <rFont val="Verdana"/>
        <family val="2"/>
      </rPr>
      <t>Ansøgers køn</t>
    </r>
    <r>
      <rPr>
        <i/>
        <sz val="10"/>
        <rFont val="Verdana"/>
        <family val="2"/>
      </rPr>
      <t>:</t>
    </r>
    <r>
      <rPr>
        <i/>
        <sz val="10"/>
        <color rgb="FFFF0000"/>
        <rFont val="Verdana"/>
        <family val="2"/>
      </rPr>
      <t xml:space="preserve"> SKAL være "Ikke relevant - virksomhed"
</t>
    </r>
    <r>
      <rPr>
        <sz val="10"/>
        <color theme="1"/>
        <rFont val="Verdana"/>
        <family val="2"/>
      </rPr>
      <t xml:space="preserve">
</t>
    </r>
    <r>
      <rPr>
        <b/>
        <sz val="10"/>
        <color theme="1"/>
        <rFont val="Verdana"/>
        <family val="2"/>
      </rPr>
      <t>Antal personer der direkte deltager i projektet</t>
    </r>
    <r>
      <rPr>
        <sz val="10"/>
        <color theme="1"/>
        <rFont val="Verdana"/>
        <family val="2"/>
      </rPr>
      <t xml:space="preserve">: </t>
    </r>
    <r>
      <rPr>
        <i/>
        <sz val="10"/>
        <color rgb="FFFF0000"/>
        <rFont val="Verdana"/>
        <family val="2"/>
      </rPr>
      <t xml:space="preserve">Vurder, om tallet virker realistisk for projektet. 
</t>
    </r>
    <r>
      <rPr>
        <b/>
        <sz val="10"/>
        <rFont val="Verdana"/>
        <family val="2"/>
      </rPr>
      <t xml:space="preserve">
Antal samarbejdspartnere</t>
    </r>
    <r>
      <rPr>
        <sz val="10"/>
        <color theme="1"/>
        <rFont val="Verdana"/>
        <family val="2"/>
      </rPr>
      <t>:</t>
    </r>
    <r>
      <rPr>
        <i/>
        <sz val="10"/>
        <color rgb="FFFF0000"/>
        <rFont val="Verdana"/>
        <family val="2"/>
      </rPr>
      <t xml:space="preserve"> Vurder, om tallet virker realistisk for projektet. </t>
    </r>
  </si>
  <si>
    <r>
      <t xml:space="preserve">Oplysningerne findes  under "EHFAF-kategorisering" i SB statistikfanen.  Oplysningerne er udfyldt af sagsbehandler på tilsagnstidspunket og kan evt. justeres i forbindelse med slutudbetaling. 
Vurder, om oplysningerne er udfyldt korrekt. 
Hvis et eller flere af svarene skal justeres skal dette noteres og begrundes.
</t>
    </r>
    <r>
      <rPr>
        <b/>
        <sz val="11"/>
        <color theme="1"/>
        <rFont val="Calibri"/>
        <family val="2"/>
        <scheme val="minor"/>
      </rPr>
      <t xml:space="preserve">
Specific objective</t>
    </r>
    <r>
      <rPr>
        <sz val="11"/>
        <color theme="1"/>
        <rFont val="Calibri"/>
        <family val="2"/>
        <scheme val="minor"/>
      </rPr>
      <t xml:space="preserve">: </t>
    </r>
    <r>
      <rPr>
        <i/>
        <sz val="11"/>
        <color rgb="FFFF0000"/>
        <rFont val="Calibri"/>
        <family val="2"/>
        <scheme val="minor"/>
      </rPr>
      <t xml:space="preserve">SKAL være "1.f Contributing to the protection and restoration of aquatic biodiversity and ecosystems" 
</t>
    </r>
    <r>
      <rPr>
        <sz val="11"/>
        <color theme="1"/>
        <rFont val="Calibri"/>
        <family val="2"/>
        <scheme val="minor"/>
      </rPr>
      <t xml:space="preserve">
</t>
    </r>
    <r>
      <rPr>
        <b/>
        <sz val="11"/>
        <color theme="1"/>
        <rFont val="Calibri"/>
        <family val="2"/>
        <scheme val="minor"/>
      </rPr>
      <t>Type of intervention:</t>
    </r>
    <r>
      <rPr>
        <sz val="11"/>
        <color rgb="FFFF0000"/>
        <rFont val="Calibri"/>
        <family val="2"/>
        <scheme val="minor"/>
      </rPr>
      <t xml:space="preserve"> </t>
    </r>
    <r>
      <rPr>
        <i/>
        <sz val="11"/>
        <color rgb="FFFF0000"/>
        <rFont val="Calibri"/>
        <family val="2"/>
        <scheme val="minor"/>
      </rPr>
      <t>SKAL være "Reduction of the negative impact on the environment towards achieving Good Environmental Status"</t>
    </r>
    <r>
      <rPr>
        <sz val="11"/>
        <color theme="1"/>
        <rFont val="Calibri"/>
        <family val="2"/>
        <scheme val="minor"/>
      </rPr>
      <t xml:space="preserve">
</t>
    </r>
    <r>
      <rPr>
        <b/>
        <sz val="11"/>
        <color theme="1"/>
        <rFont val="Calibri"/>
        <family val="2"/>
        <scheme val="minor"/>
      </rPr>
      <t>Type of operation</t>
    </r>
    <r>
      <rPr>
        <sz val="11"/>
        <color theme="1"/>
        <rFont val="Calibri"/>
        <family val="2"/>
        <scheme val="minor"/>
      </rPr>
      <t xml:space="preserve">: </t>
    </r>
    <r>
      <rPr>
        <i/>
        <sz val="11"/>
        <color rgb="FFFF0000"/>
        <rFont val="Calibri"/>
        <family val="2"/>
        <scheme val="minor"/>
      </rPr>
      <t>SKAL være "Restoring ecological continuity of rivers"</t>
    </r>
    <r>
      <rPr>
        <sz val="11"/>
        <color theme="1"/>
        <rFont val="Calibri"/>
        <family val="2"/>
        <scheme val="minor"/>
      </rPr>
      <t xml:space="preserve">
</t>
    </r>
    <r>
      <rPr>
        <b/>
        <sz val="11"/>
        <color theme="1"/>
        <rFont val="Calibri"/>
        <family val="2"/>
        <scheme val="minor"/>
      </rPr>
      <t>Type of fishing</t>
    </r>
    <r>
      <rPr>
        <sz val="11"/>
        <color theme="1"/>
        <rFont val="Calibri"/>
        <family val="2"/>
        <scheme val="minor"/>
      </rPr>
      <t xml:space="preserve">: </t>
    </r>
    <r>
      <rPr>
        <i/>
        <sz val="11"/>
        <color rgb="FFFF0000"/>
        <rFont val="Calibri"/>
        <family val="2"/>
        <scheme val="minor"/>
      </rPr>
      <t>SKAL være "Ferskvandfiskeri"</t>
    </r>
    <r>
      <rPr>
        <sz val="11"/>
        <color theme="1"/>
        <rFont val="Calibri"/>
        <family val="2"/>
        <scheme val="minor"/>
      </rPr>
      <t xml:space="preserve">
</t>
    </r>
    <r>
      <rPr>
        <sz val="10"/>
        <color theme="1"/>
        <rFont val="Verdana"/>
        <family val="2"/>
      </rPr>
      <t xml:space="preserve">Er det første gang ansøger modtager støtte fra EHFF/EHFAF : Ja/Nej 
Denne kontrol har vi foretaget via strukturfondslisten - Hvis der skulle være en afvigelse ved krydstjek. </t>
    </r>
  </si>
  <si>
    <r>
      <t>Hvis 'Nej', og der er tale om en åbenlys fejl og du kan godkende udgiften, og du kan flytte den til den rigtige omkostningsart. Begrundelsen SKAL</t>
    </r>
    <r>
      <rPr>
        <b/>
        <sz val="10"/>
        <color theme="1"/>
        <rFont val="Verdana"/>
        <family val="2"/>
      </rPr>
      <t xml:space="preserve"> </t>
    </r>
    <r>
      <rPr>
        <sz val="10"/>
        <color theme="1"/>
        <rFont val="Verdana"/>
        <family val="2"/>
      </rPr>
      <t>anføres i kolonnen ”Sagsbehandleres bemærkninger”. 
Hvis 'Nej',  og der ikke er tale om åbenlyse fejl,  men en uberettiget udgift, skal udgiften, uden høring/rykker til ansøgeren, trækkes ud. Angiv bilagsnr. i "sagnbehandlerens bemærkninge
Hvis nej på</t>
    </r>
    <r>
      <rPr>
        <b/>
        <sz val="10"/>
        <color theme="1"/>
        <rFont val="Verdana"/>
        <family val="2"/>
      </rPr>
      <t xml:space="preserve"> </t>
    </r>
    <r>
      <rPr>
        <sz val="10"/>
        <color theme="1"/>
        <rFont val="Verdana"/>
        <family val="2"/>
      </rPr>
      <t xml:space="preserve">bilagsniveau - Få kunden til at bekræfte om oplysningerne på bilagsoversigten er korrekte. På baggrund af kundens svar tages der stilling til om der evt. burde havde været foretaget en budgetændring. </t>
    </r>
  </si>
  <si>
    <r>
      <t xml:space="preserve">
1. Vælg minimum </t>
    </r>
    <r>
      <rPr>
        <b/>
        <sz val="12"/>
        <color theme="1"/>
        <rFont val="Verdana"/>
        <family val="2"/>
      </rPr>
      <t>30 bilag</t>
    </r>
    <r>
      <rPr>
        <sz val="12"/>
        <color theme="1"/>
        <rFont val="Verdana"/>
        <family val="2"/>
      </rPr>
      <t xml:space="preserve"> fordelt på omkostningsarterne , projekt under 30 bilag "fuld bilagskonrol"
2. Bilagene du vælger skal være repræsentative.
3. Du skal vælge store og små beløb. 
4. Summen af de kontrollerede bilag skal udgøre mindst</t>
    </r>
    <r>
      <rPr>
        <b/>
        <sz val="12"/>
        <color theme="1"/>
        <rFont val="Verdana"/>
        <family val="2"/>
      </rPr>
      <t xml:space="preserve"> 25% </t>
    </r>
    <r>
      <rPr>
        <sz val="12"/>
        <color theme="1"/>
        <rFont val="Verdana"/>
        <family val="2"/>
      </rPr>
      <t xml:space="preserve">af de samlede projektomkostninger
5. Der er en bagatelgrænse på </t>
    </r>
    <r>
      <rPr>
        <b/>
        <sz val="12"/>
        <color theme="1"/>
        <rFont val="Verdana"/>
        <family val="2"/>
      </rPr>
      <t>1.250 kr</t>
    </r>
    <r>
      <rPr>
        <sz val="12"/>
        <color theme="1"/>
        <rFont val="Verdana"/>
        <family val="2"/>
      </rPr>
      <t>. på bilagskontrol - Beløbet trækkes ud men det tæller</t>
    </r>
    <r>
      <rPr>
        <b/>
        <sz val="12"/>
        <color theme="1"/>
        <rFont val="Verdana"/>
        <family val="2"/>
      </rPr>
      <t xml:space="preserve"> ikke</t>
    </r>
    <r>
      <rPr>
        <sz val="12"/>
        <color theme="1"/>
        <rFont val="Verdana"/>
        <family val="2"/>
      </rPr>
      <t xml:space="preserve"> som en fejl i forhold til udvidelse af stikprøve kontrol.
</t>
    </r>
  </si>
  <si>
    <t xml:space="preserve">SB2 </t>
  </si>
  <si>
    <t xml:space="preserve">De bilag du udvælger som SB2 skal du makerer med farven blå. 
</t>
  </si>
  <si>
    <r>
      <t xml:space="preserve">Oplysningerne findes under "3. særlige formål i statistikfanen. Oplysningerne udfyldes af ansøger på ansøgningstidspunktet, og kan justeres i forbindelse med slutudbetaling.
Vurder med udgangspunkt i projektoplysningerne, om spørgsmålene er udfyldt korrekt. Hvis et eller flere af svarene skal justeres skal dette noteres og begrundes.
</t>
    </r>
    <r>
      <rPr>
        <b/>
        <sz val="10"/>
        <color theme="1"/>
        <rFont val="Verdana"/>
        <family val="2"/>
      </rPr>
      <t>Er projektet relevant for gennemførelse af landingsforpligtelsen</t>
    </r>
    <r>
      <rPr>
        <sz val="10"/>
        <color theme="1"/>
        <rFont val="Verdana"/>
        <family val="2"/>
      </rPr>
      <t xml:space="preserve">:
</t>
    </r>
    <r>
      <rPr>
        <i/>
        <sz val="10"/>
        <color rgb="FFFF0000"/>
        <rFont val="Verdana"/>
        <family val="2"/>
      </rPr>
      <t>Svaret er i udgangspunkt "Nej".</t>
    </r>
    <r>
      <rPr>
        <sz val="10"/>
        <color theme="1"/>
        <rFont val="Verdana"/>
        <family val="2"/>
      </rPr>
      <t xml:space="preserve">
</t>
    </r>
    <r>
      <rPr>
        <b/>
        <sz val="10"/>
        <color theme="1"/>
        <rFont val="Verdana"/>
        <family val="2"/>
      </rPr>
      <t>Er projektet relevant for kystfiskeri med fartøjer under 12 meter som ikke anvender trukne redskaber</t>
    </r>
    <r>
      <rPr>
        <sz val="10"/>
        <color theme="1"/>
        <rFont val="Verdana"/>
        <family val="2"/>
      </rPr>
      <t xml:space="preserve">: </t>
    </r>
    <r>
      <rPr>
        <i/>
        <sz val="10"/>
        <color rgb="FFFF0000"/>
        <rFont val="Verdana"/>
        <family val="2"/>
      </rPr>
      <t xml:space="preserve">Svaret er i udgangspunkt "Nej".
</t>
    </r>
    <r>
      <rPr>
        <b/>
        <sz val="10"/>
        <rFont val="Verdana"/>
        <family val="2"/>
      </rPr>
      <t xml:space="preserve">Er projektet relateret til klimaforandringer: </t>
    </r>
    <r>
      <rPr>
        <i/>
        <sz val="10"/>
        <color rgb="FFFF0000"/>
        <rFont val="Verdana"/>
        <family val="2"/>
      </rPr>
      <t xml:space="preserve">Svaret er i udgangspunkt "Nej".
</t>
    </r>
    <r>
      <rPr>
        <b/>
        <sz val="10"/>
        <rFont val="Verdana"/>
        <family val="2"/>
      </rPr>
      <t xml:space="preserve">
Er projektet relateret til ligestilling mellem køn: </t>
    </r>
    <r>
      <rPr>
        <i/>
        <sz val="10"/>
        <color rgb="FFFF0000"/>
        <rFont val="Verdana"/>
        <family val="2"/>
      </rPr>
      <t>Svaret er i udgangspunkt "Nej".</t>
    </r>
    <r>
      <rPr>
        <b/>
        <sz val="10"/>
        <rFont val="Verdana"/>
        <family val="2"/>
      </rPr>
      <t xml:space="preserve">
Er projektet relateret til indsats mod diskrimination: </t>
    </r>
    <r>
      <rPr>
        <i/>
        <sz val="10"/>
        <color rgb="FFFF0000"/>
        <rFont val="Verdana"/>
        <family val="2"/>
      </rPr>
      <t>Svaret er i udgangspunkt "Nej".</t>
    </r>
    <r>
      <rPr>
        <b/>
        <sz val="10"/>
        <rFont val="Verdana"/>
        <family val="2"/>
      </rPr>
      <t xml:space="preserve">
Er projektet relateret til handicappedes rettigheder: </t>
    </r>
    <r>
      <rPr>
        <i/>
        <sz val="10"/>
        <color rgb="FFFF0000"/>
        <rFont val="Verdana"/>
        <family val="2"/>
      </rPr>
      <t>Svaret er i udgangspunkt "Nej".</t>
    </r>
    <r>
      <rPr>
        <b/>
        <sz val="10"/>
        <rFont val="Verdana"/>
        <family val="2"/>
      </rPr>
      <t xml:space="preserve">
</t>
    </r>
  </si>
  <si>
    <r>
      <t xml:space="preserve">Oplysningen findes under "resultatindikator" i statistikmodulet. 
Oplysningen (forventet resultat af projektet) er udfyldt af ansøger på ansøgningstidspunktet. Ansøger skal aktivt genudfylde resultatindikator(er) på udbetalingstidspunket (faktisk resultat af projektet). 
På nogle ordninger er der kun én resultatindikator, mens der på andre er mulighed for at vælge flere.
På hver sag skal der være mindst én resultatindikator, der er udfyldt med en værdi over 0.
Det skal vurderes, om det anførte resultat af projektet er realistisk. I den forbindelse skal det noteres, hvilken enhed den enkelte resultatindikator er angivet i (fx antal personer, km e.l.). 
Det skal kontrolleres, om der er lavet ændringer i projektets resultatindikator fra tilsagn til udbetaling. Hvis der er foretaget ændringer, skal det vurderes om ændringen er korrekt. Sagsbehandler skal notere begrundelsen for vurderingen. Der kan eksempelvis være skret ændring i resultatindkatoren som følge af tilsagnsændringer, eller fordi ansøger har fået mere/mindre ud af projektet end først antaget. 
Forundersøgelse: </t>
    </r>
    <r>
      <rPr>
        <sz val="10"/>
        <color rgb="FFFF0000"/>
        <rFont val="Verdana"/>
        <family val="2"/>
      </rPr>
      <t>Anvendes resultatindikatoren "Antal tiltag, der bidrager til en god miljøtilstand". Skal som udgangspunkt være 1, da der gennemføres 1 forundersøgelse.</t>
    </r>
    <r>
      <rPr>
        <sz val="10"/>
        <color theme="1"/>
        <rFont val="Verdana"/>
        <family val="2"/>
      </rPr>
      <t xml:space="preserve">
Realisering: </t>
    </r>
    <r>
      <rPr>
        <sz val="10"/>
        <color rgb="FFFF0000"/>
        <rFont val="Verdana"/>
        <family val="2"/>
      </rPr>
      <t>Anvendes resultatsindikatoren "Antal km restaureret vandløb". Skal være samme tal, som SGAV angiver i deres indstilling til tilsagn. Tallet skal ALTID tjekkes, hvis der er angivet mere end 8 km.</t>
    </r>
  </si>
  <si>
    <t>UDKAST til afgørelse - Hvis udgifter ikke er tilskudsberettigede, og/eller hvis udgifter er reduceret, har du angivet en fyldestgørende begrundelse, samt henvist til lovgrundlag?</t>
  </si>
  <si>
    <r>
      <t xml:space="preserve">I  udkast til udbetalingsbrevet skal du anføre, hvilke udgifter du har trukket ud og angive en fyldestgørende begrundelse. 
Du skal henvise til de retsregler som er gældende på den ordning eller tilsagnet som afgørelsen er truffet efter. 
Hent dine noter fra bilagskontrolskemaet hvor du har samlet alle dine nedskrivninger og hvor du har sat dine lov hjemler på. 
Det er vigtigt, at der bliver henvist til de regler, der ligger til grund for afgørelsen i udbetalingsbrevet (forvaltningslov § 24). Også for at undgå klager. 
</t>
    </r>
    <r>
      <rPr>
        <b/>
        <sz val="10"/>
        <color theme="1"/>
        <rFont val="Verdana"/>
        <family val="2"/>
      </rPr>
      <t xml:space="preserve">Husk at udkastet skal godkendes hos teamleder INDEN det sendes til ansøger. </t>
    </r>
  </si>
  <si>
    <t xml:space="preserve">Endelig udbetalingsbrev </t>
  </si>
  <si>
    <t xml:space="preserve">Efter høringsperioden som er 7 dage meddeles endeligt afgørelse. </t>
  </si>
  <si>
    <t>Opdateret 09-01-2025</t>
  </si>
  <si>
    <t xml:space="preserve">Feriepengesats </t>
  </si>
  <si>
    <t>Timer registreret på projektet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</si>
</sst>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k_r_._-;\-* #,##0.00\ _k_r_._-;_-* &quot;-&quot;??\ _k_r_._-;_-@_-"/>
    <numFmt numFmtId="164" formatCode="&quot;kr.&quot;\ #,##0.00;&quot;kr.&quot;\ \-#,##0.00"/>
    <numFmt numFmtId="165" formatCode="&quot;kr&quot;\ #,##0.00;&quot;kr&quot;\ \-#,##0.00"/>
    <numFmt numFmtId="166" formatCode="#,##0.00;[Red]#,##0.00"/>
    <numFmt numFmtId="167" formatCode="dd\.mm\.yyyy;@"/>
    <numFmt numFmtId="168" formatCode="&quot;kr.&quot;\ #,##0.00"/>
    <numFmt numFmtId="169" formatCode="_-* #,##0.00\ [$kr.-406]_-;\-* #,##0.00\ [$kr.-406]_-;_-* &quot;-&quot;??\ [$kr.-406]_-;_-@_-"/>
  </numFmts>
  <fonts count="76" x14ac:knownFonts="1">
    <font>
      <sz val="11"/>
      <color theme="1"/>
      <name val="Calibri"/>
      <family val="2"/>
      <scheme val="minor"/>
    </font>
    <font>
      <b/>
      <sz val="11"/>
      <color theme="1"/>
      <name val="Verdana"/>
      <family val="2"/>
    </font>
    <font>
      <sz val="11"/>
      <color theme="1"/>
      <name val="Verdana"/>
      <family val="2"/>
    </font>
    <font>
      <sz val="12"/>
      <color theme="1"/>
      <name val="Verdana"/>
      <family val="2"/>
    </font>
    <font>
      <b/>
      <sz val="10"/>
      <color theme="1"/>
      <name val="Verdana"/>
      <family val="2"/>
    </font>
    <font>
      <sz val="10"/>
      <color theme="1"/>
      <name val="Verdana"/>
      <family val="2"/>
    </font>
    <font>
      <b/>
      <sz val="14"/>
      <color theme="1"/>
      <name val="Verdana"/>
      <family val="2"/>
    </font>
    <font>
      <i/>
      <sz val="11"/>
      <color theme="1"/>
      <name val="Verdana"/>
      <family val="2"/>
    </font>
    <font>
      <b/>
      <sz val="12"/>
      <color theme="1"/>
      <name val="Verdana"/>
      <family val="2"/>
    </font>
    <font>
      <b/>
      <sz val="15"/>
      <color theme="1"/>
      <name val="Verdana"/>
      <family val="2"/>
    </font>
    <font>
      <b/>
      <sz val="16"/>
      <color theme="1"/>
      <name val="Verdana"/>
      <family val="2"/>
    </font>
    <font>
      <b/>
      <sz val="14"/>
      <color theme="1"/>
      <name val="Calibri"/>
      <family val="2"/>
      <scheme val="minor"/>
    </font>
    <font>
      <sz val="11"/>
      <name val="Calibri"/>
      <family val="2"/>
      <scheme val="minor"/>
    </font>
    <font>
      <b/>
      <sz val="14"/>
      <name val="Verdana"/>
      <family val="2"/>
    </font>
    <font>
      <b/>
      <sz val="11"/>
      <name val="Verdana"/>
      <family val="2"/>
    </font>
    <font>
      <b/>
      <sz val="12"/>
      <name val="Verdana"/>
      <family val="2"/>
    </font>
    <font>
      <b/>
      <sz val="11"/>
      <color theme="1"/>
      <name val="Calibri"/>
      <family val="2"/>
      <scheme val="minor"/>
    </font>
    <font>
      <b/>
      <sz val="20"/>
      <color theme="1"/>
      <name val="Calibri"/>
      <family val="2"/>
      <scheme val="minor"/>
    </font>
    <font>
      <sz val="11"/>
      <color theme="0"/>
      <name val="Calibri"/>
      <family val="2"/>
      <scheme val="minor"/>
    </font>
    <font>
      <sz val="11"/>
      <color theme="1"/>
      <name val="Calibri"/>
      <family val="2"/>
      <scheme val="minor"/>
    </font>
    <font>
      <b/>
      <sz val="16"/>
      <name val="Verdana"/>
      <family val="2"/>
    </font>
    <font>
      <b/>
      <sz val="10"/>
      <name val="Verdana"/>
      <family val="2"/>
    </font>
    <font>
      <b/>
      <sz val="10"/>
      <name val="Arial"/>
      <family val="2"/>
    </font>
    <font>
      <b/>
      <sz val="12"/>
      <color theme="0"/>
      <name val="Verdana"/>
      <family val="2"/>
    </font>
    <font>
      <b/>
      <sz val="12"/>
      <color rgb="FF222222"/>
      <name val="Verdana"/>
      <family val="2"/>
    </font>
    <font>
      <b/>
      <sz val="12"/>
      <color theme="0" tint="-0.249977111117893"/>
      <name val="Verdana"/>
      <family val="2"/>
    </font>
    <font>
      <sz val="10"/>
      <color theme="0" tint="-0.249977111117893"/>
      <name val="Arial"/>
      <family val="2"/>
    </font>
    <font>
      <b/>
      <sz val="10"/>
      <color theme="0"/>
      <name val="Arial"/>
      <family val="2"/>
    </font>
    <font>
      <sz val="10"/>
      <name val="Verdana"/>
      <family val="2"/>
    </font>
    <font>
      <sz val="9"/>
      <color theme="1"/>
      <name val="Calibri"/>
      <family val="2"/>
      <scheme val="minor"/>
    </font>
    <font>
      <i/>
      <sz val="11"/>
      <color theme="4"/>
      <name val="Verdana"/>
      <family val="2"/>
    </font>
    <font>
      <sz val="10"/>
      <color rgb="FFFF0000"/>
      <name val="Verdana"/>
      <family val="2"/>
    </font>
    <font>
      <u/>
      <sz val="10"/>
      <name val="Verdana"/>
      <family val="2"/>
    </font>
    <font>
      <b/>
      <u/>
      <sz val="10"/>
      <name val="Verdana"/>
      <family val="2"/>
    </font>
    <font>
      <u/>
      <sz val="10"/>
      <color theme="1"/>
      <name val="Verdana"/>
      <family val="2"/>
    </font>
    <font>
      <sz val="10"/>
      <color rgb="FF00B050"/>
      <name val="Verdana"/>
      <family val="2"/>
    </font>
    <font>
      <b/>
      <u/>
      <sz val="10"/>
      <color theme="1"/>
      <name val="Verdana"/>
      <family val="2"/>
    </font>
    <font>
      <i/>
      <sz val="10"/>
      <color theme="1"/>
      <name val="Verdana"/>
      <family val="2"/>
    </font>
    <font>
      <b/>
      <sz val="10"/>
      <color rgb="FF00B050"/>
      <name val="Verdana"/>
      <family val="2"/>
    </font>
    <font>
      <u/>
      <sz val="11"/>
      <color theme="10"/>
      <name val="Calibri"/>
      <family val="2"/>
      <scheme val="minor"/>
    </font>
    <font>
      <b/>
      <sz val="10"/>
      <color rgb="FF000000"/>
      <name val="Arial"/>
      <family val="2"/>
    </font>
    <font>
      <sz val="10"/>
      <color rgb="FF000000"/>
      <name val="Arial"/>
      <family val="2"/>
    </font>
    <font>
      <sz val="10"/>
      <color theme="1"/>
      <name val="Arial"/>
      <family val="2"/>
    </font>
    <font>
      <b/>
      <sz val="10"/>
      <color theme="1"/>
      <name val="Arial"/>
      <family val="2"/>
    </font>
    <font>
      <u/>
      <sz val="10"/>
      <color rgb="FF000000"/>
      <name val="Arial"/>
      <family val="2"/>
    </font>
    <font>
      <b/>
      <u/>
      <sz val="10"/>
      <color rgb="FF000000"/>
      <name val="Arial"/>
      <family val="2"/>
    </font>
    <font>
      <i/>
      <u/>
      <sz val="11"/>
      <color theme="1"/>
      <name val="Verdana"/>
      <family val="2"/>
    </font>
    <font>
      <u/>
      <sz val="22"/>
      <color rgb="FFFF0000"/>
      <name val="Calibri"/>
      <family val="2"/>
      <scheme val="minor"/>
    </font>
    <font>
      <b/>
      <sz val="11"/>
      <color rgb="FFFF0000"/>
      <name val="Calibri"/>
      <family val="2"/>
      <scheme val="minor"/>
    </font>
    <font>
      <b/>
      <sz val="12"/>
      <color theme="1"/>
      <name val="Calibri"/>
      <family val="2"/>
      <scheme val="minor"/>
    </font>
    <font>
      <sz val="10"/>
      <name val="Arial"/>
      <family val="2"/>
    </font>
    <font>
      <b/>
      <sz val="16"/>
      <color theme="1"/>
      <name val="Cambria"/>
      <family val="1"/>
    </font>
    <font>
      <sz val="10"/>
      <color theme="1"/>
      <name val="Cambria"/>
      <family val="1"/>
    </font>
    <font>
      <u/>
      <sz val="11"/>
      <color theme="1"/>
      <name val="Cambria"/>
      <family val="1"/>
    </font>
    <font>
      <sz val="11"/>
      <color theme="1"/>
      <name val="Cambria"/>
      <family val="1"/>
    </font>
    <font>
      <b/>
      <sz val="11"/>
      <color theme="1"/>
      <name val="Cambria"/>
      <family val="1"/>
    </font>
    <font>
      <b/>
      <sz val="11"/>
      <name val="Calibri"/>
      <family val="2"/>
      <scheme val="minor"/>
    </font>
    <font>
      <i/>
      <sz val="11"/>
      <color theme="1"/>
      <name val="Calibri"/>
      <family val="2"/>
      <scheme val="minor"/>
    </font>
    <font>
      <b/>
      <u/>
      <sz val="11"/>
      <color theme="10"/>
      <name val="Calibri"/>
      <family val="2"/>
      <scheme val="minor"/>
    </font>
    <font>
      <b/>
      <sz val="18"/>
      <color theme="1"/>
      <name val="Calibri"/>
      <family val="2"/>
      <scheme val="minor"/>
    </font>
    <font>
      <sz val="11"/>
      <name val="Verdana"/>
      <family val="2"/>
    </font>
    <font>
      <sz val="11"/>
      <color rgb="FFFF0000"/>
      <name val="Calibri"/>
      <family val="2"/>
      <scheme val="minor"/>
    </font>
    <font>
      <b/>
      <sz val="10"/>
      <color rgb="FF000000"/>
      <name val="Verdana"/>
      <family val="2"/>
    </font>
    <font>
      <i/>
      <sz val="11"/>
      <color rgb="FFFF0000"/>
      <name val="Calibri"/>
      <family val="2"/>
      <scheme val="minor"/>
    </font>
    <font>
      <i/>
      <sz val="10"/>
      <color rgb="FFFF0000"/>
      <name val="Verdana"/>
      <family val="2"/>
    </font>
    <font>
      <i/>
      <sz val="10"/>
      <name val="Verdana"/>
      <family val="2"/>
    </font>
    <font>
      <sz val="10"/>
      <color theme="1"/>
      <name val="Calibri"/>
      <family val="2"/>
      <scheme val="minor"/>
    </font>
    <font>
      <b/>
      <i/>
      <sz val="10"/>
      <color theme="1"/>
      <name val="Verdana"/>
      <family val="2"/>
    </font>
    <font>
      <i/>
      <u/>
      <sz val="10"/>
      <color theme="1"/>
      <name val="Verdana"/>
      <family val="2"/>
    </font>
    <font>
      <u/>
      <sz val="10"/>
      <color theme="1"/>
      <name val="Calibri"/>
      <family val="2"/>
      <scheme val="minor"/>
    </font>
    <font>
      <sz val="10"/>
      <color rgb="FF000000"/>
      <name val="Segoe UI"/>
      <family val="2"/>
    </font>
    <font>
      <i/>
      <sz val="11"/>
      <color theme="1"/>
      <name val="Cambria"/>
      <family val="1"/>
    </font>
    <font>
      <b/>
      <i/>
      <sz val="11"/>
      <color theme="1"/>
      <name val="Calibri"/>
      <family val="2"/>
      <scheme val="minor"/>
    </font>
    <font>
      <b/>
      <sz val="20"/>
      <name val="Calibri"/>
      <family val="2"/>
      <scheme val="minor"/>
    </font>
    <font>
      <sz val="16"/>
      <name val="Calibri"/>
      <family val="2"/>
      <scheme val="minor"/>
    </font>
    <font>
      <sz val="12"/>
      <name val="Calibri"/>
      <family val="2"/>
      <scheme val="minor"/>
    </font>
  </fonts>
  <fills count="17">
    <fill>
      <patternFill patternType="none"/>
    </fill>
    <fill>
      <patternFill patternType="gray125"/>
    </fill>
    <fill>
      <patternFill patternType="solid">
        <fgColor rgb="FF8DB3E2"/>
        <bgColor indexed="64"/>
      </patternFill>
    </fill>
    <fill>
      <patternFill patternType="solid">
        <fgColor rgb="FFC2D69B"/>
        <bgColor indexed="64"/>
      </patternFill>
    </fill>
    <fill>
      <patternFill patternType="solid">
        <fgColor rgb="FF92D050"/>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C6D9F1"/>
        <bgColor indexed="64"/>
      </patternFill>
    </fill>
    <fill>
      <patternFill patternType="solid">
        <fgColor rgb="FFD6E3BC"/>
        <bgColor indexed="64"/>
      </patternFill>
    </fill>
    <fill>
      <patternFill patternType="solid">
        <fgColor rgb="FFE5DFEC"/>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7">
    <xf numFmtId="0" fontId="0" fillId="0" borderId="0"/>
    <xf numFmtId="0" fontId="19" fillId="0" borderId="0"/>
    <xf numFmtId="0" fontId="19" fillId="0" borderId="0"/>
    <xf numFmtId="0" fontId="39" fillId="0" borderId="0" applyNumberFormat="0" applyFill="0" applyBorder="0" applyAlignment="0" applyProtection="0"/>
    <xf numFmtId="43" fontId="19" fillId="0" borderId="0" applyFont="0" applyFill="0" applyBorder="0" applyAlignment="0" applyProtection="0"/>
    <xf numFmtId="0" fontId="50" fillId="0" borderId="0"/>
    <xf numFmtId="9" fontId="19" fillId="0" borderId="0" applyFont="0" applyFill="0" applyBorder="0" applyAlignment="0" applyProtection="0"/>
  </cellStyleXfs>
  <cellXfs count="597">
    <xf numFmtId="0" fontId="0" fillId="0" borderId="0" xfId="0"/>
    <xf numFmtId="0" fontId="3" fillId="0" borderId="0" xfId="0" applyFont="1"/>
    <xf numFmtId="0" fontId="2" fillId="7" borderId="0" xfId="0" applyFont="1" applyFill="1" applyBorder="1"/>
    <xf numFmtId="0" fontId="1" fillId="4" borderId="14" xfId="0" applyFont="1" applyFill="1" applyBorder="1" applyAlignment="1">
      <alignment horizontal="right"/>
    </xf>
    <xf numFmtId="0" fontId="2" fillId="4" borderId="15" xfId="0" applyFont="1" applyFill="1" applyBorder="1"/>
    <xf numFmtId="0" fontId="1" fillId="4" borderId="15" xfId="0" applyFont="1" applyFill="1" applyBorder="1" applyAlignment="1">
      <alignment horizontal="right"/>
    </xf>
    <xf numFmtId="0" fontId="2" fillId="4" borderId="15" xfId="0" applyFont="1" applyFill="1" applyBorder="1" applyAlignment="1">
      <alignment horizontal="left" vertical="top" wrapText="1"/>
    </xf>
    <xf numFmtId="0" fontId="2" fillId="4" borderId="4" xfId="0" applyFont="1" applyFill="1" applyBorder="1" applyAlignment="1">
      <alignment horizontal="left" vertical="top" wrapText="1"/>
    </xf>
    <xf numFmtId="0" fontId="6" fillId="4" borderId="14" xfId="0" applyFont="1" applyFill="1" applyBorder="1" applyAlignment="1">
      <alignment vertical="center"/>
    </xf>
    <xf numFmtId="0" fontId="6" fillId="4" borderId="15" xfId="0" applyFont="1" applyFill="1" applyBorder="1"/>
    <xf numFmtId="0" fontId="6" fillId="4" borderId="4" xfId="0" applyFont="1" applyFill="1" applyBorder="1"/>
    <xf numFmtId="0" fontId="8" fillId="7" borderId="3" xfId="0" applyFont="1" applyFill="1" applyBorder="1" applyAlignment="1">
      <alignment horizontal="left" vertical="top" wrapText="1"/>
    </xf>
    <xf numFmtId="0" fontId="8" fillId="7" borderId="10" xfId="0" applyFont="1" applyFill="1" applyBorder="1" applyAlignment="1">
      <alignment horizontal="left" vertical="top" wrapText="1"/>
    </xf>
    <xf numFmtId="0" fontId="8" fillId="7" borderId="1" xfId="0" applyFont="1" applyFill="1" applyBorder="1" applyAlignment="1">
      <alignment horizontal="left" vertical="top" wrapText="1"/>
    </xf>
    <xf numFmtId="0" fontId="8" fillId="7" borderId="6"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4" xfId="0" applyFont="1" applyFill="1" applyBorder="1" applyAlignment="1">
      <alignment horizontal="left" vertical="top" wrapText="1"/>
    </xf>
    <xf numFmtId="0" fontId="3" fillId="4" borderId="15" xfId="0" applyFont="1" applyFill="1" applyBorder="1" applyAlignment="1">
      <alignment vertical="top"/>
    </xf>
    <xf numFmtId="0" fontId="3" fillId="4" borderId="4" xfId="0" applyFont="1" applyFill="1" applyBorder="1" applyAlignment="1">
      <alignment vertical="top"/>
    </xf>
    <xf numFmtId="0" fontId="3" fillId="0" borderId="0" xfId="0" applyFont="1" applyAlignment="1">
      <alignment vertical="top"/>
    </xf>
    <xf numFmtId="0" fontId="2" fillId="0" borderId="16" xfId="0" applyFont="1" applyBorder="1" applyAlignment="1">
      <alignment horizontal="center" vertical="center"/>
    </xf>
    <xf numFmtId="4" fontId="2" fillId="0" borderId="16" xfId="0" applyNumberFormat="1" applyFont="1" applyBorder="1" applyAlignment="1">
      <alignment horizontal="center" vertical="center"/>
    </xf>
    <xf numFmtId="0" fontId="2" fillId="0" borderId="17" xfId="0" applyFont="1" applyBorder="1"/>
    <xf numFmtId="0" fontId="3" fillId="0" borderId="0" xfId="0" applyFont="1" applyBorder="1" applyAlignment="1">
      <alignment vertical="top" wrapText="1"/>
    </xf>
    <xf numFmtId="0" fontId="2" fillId="0" borderId="18" xfId="0" applyFont="1" applyBorder="1" applyAlignment="1">
      <alignment horizontal="center" vertical="center"/>
    </xf>
    <xf numFmtId="4" fontId="2" fillId="0" borderId="18" xfId="0" applyNumberFormat="1" applyFont="1" applyBorder="1" applyAlignment="1">
      <alignment horizontal="center" vertical="center"/>
    </xf>
    <xf numFmtId="0" fontId="2" fillId="0" borderId="16" xfId="0" applyFont="1" applyBorder="1" applyAlignment="1">
      <alignment horizontal="center"/>
    </xf>
    <xf numFmtId="0" fontId="2" fillId="0" borderId="19" xfId="0" applyFont="1" applyBorder="1"/>
    <xf numFmtId="0" fontId="3" fillId="0" borderId="0" xfId="0" applyFont="1" applyAlignment="1">
      <alignment horizontal="left" vertical="top"/>
    </xf>
    <xf numFmtId="0" fontId="2" fillId="0" borderId="20" xfId="0" applyFont="1" applyBorder="1" applyAlignment="1">
      <alignment horizontal="center" vertical="center"/>
    </xf>
    <xf numFmtId="4" fontId="2" fillId="0" borderId="20" xfId="0" applyNumberFormat="1" applyFont="1" applyBorder="1" applyAlignment="1">
      <alignment horizontal="center" vertical="center"/>
    </xf>
    <xf numFmtId="0" fontId="2" fillId="0" borderId="21" xfId="0" applyFont="1" applyBorder="1" applyAlignment="1">
      <alignment horizontal="center"/>
    </xf>
    <xf numFmtId="0" fontId="2" fillId="0" borderId="22" xfId="0" applyFont="1" applyBorder="1"/>
    <xf numFmtId="4" fontId="1" fillId="0" borderId="15" xfId="0" applyNumberFormat="1" applyFont="1" applyBorder="1" applyAlignment="1">
      <alignment horizontal="center" vertical="center"/>
    </xf>
    <xf numFmtId="0" fontId="2" fillId="0" borderId="15" xfId="0" applyFont="1" applyBorder="1" applyAlignment="1">
      <alignment horizontal="center"/>
    </xf>
    <xf numFmtId="0" fontId="2" fillId="0" borderId="4" xfId="0" applyFont="1" applyBorder="1"/>
    <xf numFmtId="0" fontId="2" fillId="4" borderId="23" xfId="0" applyFont="1" applyFill="1" applyBorder="1" applyAlignment="1">
      <alignment horizontal="center" vertical="center"/>
    </xf>
    <xf numFmtId="4" fontId="2" fillId="4" borderId="23" xfId="0" applyNumberFormat="1" applyFont="1" applyFill="1" applyBorder="1" applyAlignment="1">
      <alignment horizontal="center" vertical="center"/>
    </xf>
    <xf numFmtId="0" fontId="2" fillId="4" borderId="23" xfId="0" applyFont="1" applyFill="1" applyBorder="1" applyAlignment="1">
      <alignment horizontal="center"/>
    </xf>
    <xf numFmtId="0" fontId="2" fillId="4" borderId="24" xfId="0" applyFont="1" applyFill="1" applyBorder="1"/>
    <xf numFmtId="0" fontId="3" fillId="0" borderId="0" xfId="0" applyFont="1" applyAlignment="1">
      <alignment vertical="top" wrapText="1"/>
    </xf>
    <xf numFmtId="0" fontId="0" fillId="0" borderId="0" xfId="0" applyBorder="1"/>
    <xf numFmtId="0" fontId="0" fillId="0" borderId="8" xfId="0" applyBorder="1"/>
    <xf numFmtId="0" fontId="0" fillId="0" borderId="10" xfId="0" applyBorder="1"/>
    <xf numFmtId="0" fontId="0" fillId="0" borderId="6" xfId="0" applyBorder="1"/>
    <xf numFmtId="0" fontId="0" fillId="0" borderId="15" xfId="0" applyBorder="1"/>
    <xf numFmtId="0" fontId="0" fillId="0" borderId="4" xfId="0" applyBorder="1"/>
    <xf numFmtId="0" fontId="11" fillId="4" borderId="15" xfId="0" applyFont="1" applyFill="1" applyBorder="1"/>
    <xf numFmtId="0" fontId="11" fillId="4" borderId="4" xfId="0" applyFont="1" applyFill="1" applyBorder="1"/>
    <xf numFmtId="0" fontId="12" fillId="5" borderId="12" xfId="0" applyFont="1" applyFill="1" applyBorder="1"/>
    <xf numFmtId="0" fontId="12" fillId="5" borderId="10" xfId="0" applyFont="1" applyFill="1" applyBorder="1"/>
    <xf numFmtId="0" fontId="0" fillId="5" borderId="10" xfId="0" applyFill="1" applyBorder="1"/>
    <xf numFmtId="0" fontId="12" fillId="5" borderId="14" xfId="0" applyFont="1" applyFill="1" applyBorder="1"/>
    <xf numFmtId="0" fontId="12" fillId="5" borderId="15" xfId="0" applyFont="1" applyFill="1" applyBorder="1"/>
    <xf numFmtId="0" fontId="0" fillId="5" borderId="15" xfId="0" applyFill="1" applyBorder="1"/>
    <xf numFmtId="0" fontId="13" fillId="4" borderId="14" xfId="0" applyFont="1" applyFill="1" applyBorder="1"/>
    <xf numFmtId="0" fontId="13" fillId="4" borderId="15" xfId="0" applyFont="1" applyFill="1" applyBorder="1"/>
    <xf numFmtId="0" fontId="12" fillId="5" borderId="0" xfId="0" applyFont="1" applyFill="1"/>
    <xf numFmtId="0" fontId="0" fillId="5" borderId="0" xfId="0" applyFill="1"/>
    <xf numFmtId="0" fontId="2" fillId="0" borderId="21" xfId="0" applyFont="1" applyBorder="1" applyAlignment="1">
      <alignment horizontal="center" vertical="center"/>
    </xf>
    <xf numFmtId="4" fontId="1" fillId="0" borderId="20" xfId="0" applyNumberFormat="1" applyFont="1" applyBorder="1" applyAlignment="1">
      <alignment horizontal="center" vertical="center"/>
    </xf>
    <xf numFmtId="0" fontId="2" fillId="0" borderId="18" xfId="0" applyFont="1" applyBorder="1" applyAlignment="1">
      <alignment horizontal="center"/>
    </xf>
    <xf numFmtId="0" fontId="1" fillId="6" borderId="1" xfId="0" applyFont="1" applyFill="1" applyBorder="1" applyAlignment="1">
      <alignment vertical="center"/>
    </xf>
    <xf numFmtId="0" fontId="1" fillId="6" borderId="1" xfId="0" applyFont="1" applyFill="1" applyBorder="1" applyAlignment="1">
      <alignment wrapText="1"/>
    </xf>
    <xf numFmtId="4" fontId="1" fillId="6" borderId="15" xfId="0" applyNumberFormat="1" applyFont="1" applyFill="1" applyBorder="1" applyAlignment="1">
      <alignment horizontal="center" vertical="center"/>
    </xf>
    <xf numFmtId="4" fontId="1" fillId="6" borderId="1" xfId="0" applyNumberFormat="1" applyFont="1" applyFill="1" applyBorder="1" applyAlignment="1">
      <alignment horizontal="center" vertical="center"/>
    </xf>
    <xf numFmtId="0" fontId="8" fillId="6" borderId="1" xfId="0" applyFont="1" applyFill="1" applyBorder="1" applyAlignment="1">
      <alignment horizontal="left" vertical="center"/>
    </xf>
    <xf numFmtId="0" fontId="8" fillId="6" borderId="15" xfId="0" applyFont="1" applyFill="1" applyBorder="1" applyAlignment="1">
      <alignment wrapText="1"/>
    </xf>
    <xf numFmtId="4" fontId="8" fillId="6" borderId="15" xfId="0" applyNumberFormat="1" applyFont="1" applyFill="1" applyBorder="1" applyAlignment="1">
      <alignment horizontal="center" vertical="center"/>
    </xf>
    <xf numFmtId="0" fontId="16" fillId="0" borderId="0" xfId="0" applyFont="1"/>
    <xf numFmtId="0" fontId="2" fillId="0" borderId="15" xfId="0" applyFont="1" applyBorder="1"/>
    <xf numFmtId="0" fontId="2" fillId="4" borderId="25" xfId="0" applyFont="1" applyFill="1" applyBorder="1"/>
    <xf numFmtId="0" fontId="13" fillId="4" borderId="14" xfId="0" applyFont="1" applyFill="1" applyBorder="1" applyAlignment="1">
      <alignment vertical="center"/>
    </xf>
    <xf numFmtId="0" fontId="18" fillId="5" borderId="0" xfId="0" applyFont="1" applyFill="1"/>
    <xf numFmtId="0" fontId="0" fillId="0" borderId="0" xfId="0" applyFill="1"/>
    <xf numFmtId="49" fontId="20" fillId="9" borderId="28" xfId="0" applyNumberFormat="1" applyFont="1" applyFill="1" applyBorder="1" applyAlignment="1">
      <alignment wrapText="1"/>
    </xf>
    <xf numFmtId="0" fontId="13" fillId="9" borderId="29" xfId="0" applyFont="1" applyFill="1" applyBorder="1" applyAlignment="1">
      <alignment wrapText="1"/>
    </xf>
    <xf numFmtId="49" fontId="13" fillId="9" borderId="29" xfId="0" applyNumberFormat="1" applyFont="1" applyFill="1" applyBorder="1" applyAlignment="1">
      <alignment wrapText="1"/>
    </xf>
    <xf numFmtId="0" fontId="13" fillId="9" borderId="29" xfId="0" applyFont="1" applyFill="1" applyBorder="1" applyAlignment="1"/>
    <xf numFmtId="14" fontId="13" fillId="9" borderId="29" xfId="0" applyNumberFormat="1" applyFont="1" applyFill="1" applyBorder="1" applyAlignment="1">
      <alignment horizontal="left" wrapText="1"/>
    </xf>
    <xf numFmtId="10" fontId="13" fillId="9" borderId="29" xfId="0" applyNumberFormat="1" applyFont="1" applyFill="1" applyBorder="1" applyAlignment="1">
      <alignment wrapText="1"/>
    </xf>
    <xf numFmtId="167" fontId="13" fillId="9" borderId="29" xfId="0" applyNumberFormat="1" applyFont="1" applyFill="1" applyBorder="1" applyAlignment="1">
      <alignment horizontal="left" wrapText="1"/>
    </xf>
    <xf numFmtId="168" fontId="13" fillId="9" borderId="29" xfId="0" applyNumberFormat="1" applyFont="1" applyFill="1" applyBorder="1" applyAlignment="1">
      <alignment wrapText="1"/>
    </xf>
    <xf numFmtId="0" fontId="13" fillId="9" borderId="30" xfId="0" applyFont="1" applyFill="1" applyBorder="1" applyAlignment="1">
      <alignment wrapText="1"/>
    </xf>
    <xf numFmtId="0" fontId="21" fillId="0" borderId="0" xfId="0" applyFont="1"/>
    <xf numFmtId="49" fontId="15" fillId="5" borderId="2" xfId="0" applyNumberFormat="1" applyFont="1" applyFill="1" applyBorder="1" applyAlignment="1" applyProtection="1">
      <alignment horizontal="center" vertical="center" wrapText="1"/>
      <protection locked="0"/>
    </xf>
    <xf numFmtId="0" fontId="15" fillId="9" borderId="14" xfId="0" applyNumberFormat="1" applyFont="1" applyFill="1" applyBorder="1" applyAlignment="1">
      <alignment vertical="top" wrapText="1"/>
    </xf>
    <xf numFmtId="49" fontId="21" fillId="9" borderId="15" xfId="0" applyNumberFormat="1" applyFont="1" applyFill="1" applyBorder="1" applyAlignment="1">
      <alignment wrapText="1"/>
    </xf>
    <xf numFmtId="0" fontId="21" fillId="9" borderId="15" xfId="0" applyFont="1" applyFill="1" applyBorder="1" applyAlignment="1"/>
    <xf numFmtId="14" fontId="21" fillId="9" borderId="15" xfId="0" applyNumberFormat="1" applyFont="1" applyFill="1" applyBorder="1" applyAlignment="1">
      <alignment horizontal="right"/>
    </xf>
    <xf numFmtId="0" fontId="21" fillId="0" borderId="13" xfId="0" applyFont="1" applyBorder="1"/>
    <xf numFmtId="0" fontId="21" fillId="0" borderId="9" xfId="0" applyFont="1" applyBorder="1"/>
    <xf numFmtId="164" fontId="15" fillId="5" borderId="5" xfId="0" applyNumberFormat="1" applyFont="1" applyFill="1" applyBorder="1" applyAlignment="1">
      <alignment horizontal="center" vertical="center" wrapText="1"/>
    </xf>
    <xf numFmtId="49" fontId="15" fillId="9" borderId="2" xfId="0" applyNumberFormat="1" applyFont="1" applyFill="1" applyBorder="1" applyAlignment="1">
      <alignment vertical="top" wrapText="1"/>
    </xf>
    <xf numFmtId="0" fontId="15" fillId="0" borderId="31" xfId="0" applyFont="1" applyFill="1" applyBorder="1" applyAlignment="1" applyProtection="1">
      <alignment vertical="top"/>
      <protection locked="0"/>
    </xf>
    <xf numFmtId="49" fontId="15" fillId="0" borderId="32" xfId="0" applyNumberFormat="1" applyFont="1" applyFill="1" applyBorder="1" applyAlignment="1" applyProtection="1">
      <alignment vertical="top" wrapText="1"/>
      <protection locked="0"/>
    </xf>
    <xf numFmtId="14" fontId="15" fillId="0" borderId="32" xfId="0" applyNumberFormat="1" applyFont="1" applyFill="1" applyBorder="1" applyAlignment="1" applyProtection="1">
      <alignment horizontal="right" vertical="center" wrapText="1"/>
      <protection locked="0"/>
    </xf>
    <xf numFmtId="165" fontId="15" fillId="0" borderId="18" xfId="0" applyNumberFormat="1" applyFont="1" applyFill="1" applyBorder="1" applyAlignment="1" applyProtection="1">
      <alignment vertical="top" wrapText="1"/>
      <protection locked="0"/>
    </xf>
    <xf numFmtId="14" fontId="15" fillId="0" borderId="33" xfId="0" applyNumberFormat="1" applyFont="1" applyFill="1" applyBorder="1" applyAlignment="1" applyProtection="1">
      <alignment horizontal="right" vertical="top" wrapText="1"/>
      <protection locked="0"/>
    </xf>
    <xf numFmtId="167" fontId="15" fillId="0" borderId="11" xfId="0" applyNumberFormat="1" applyFont="1" applyFill="1" applyBorder="1" applyAlignment="1">
      <alignment horizontal="right" vertical="top" wrapText="1"/>
    </xf>
    <xf numFmtId="167" fontId="15" fillId="0" borderId="0" xfId="0" applyNumberFormat="1" applyFont="1" applyFill="1" applyBorder="1" applyAlignment="1">
      <alignment horizontal="right" vertical="top" wrapText="1"/>
    </xf>
    <xf numFmtId="168" fontId="15" fillId="5" borderId="0" xfId="0" applyNumberFormat="1" applyFont="1" applyFill="1" applyBorder="1"/>
    <xf numFmtId="4" fontId="15" fillId="5" borderId="0" xfId="0" applyNumberFormat="1" applyFont="1" applyFill="1" applyBorder="1" applyAlignment="1">
      <alignment vertical="center" wrapText="1"/>
    </xf>
    <xf numFmtId="4" fontId="15" fillId="5" borderId="8" xfId="0" applyNumberFormat="1" applyFont="1" applyFill="1" applyBorder="1" applyAlignment="1">
      <alignment vertical="center" wrapText="1"/>
    </xf>
    <xf numFmtId="49" fontId="15" fillId="9" borderId="7" xfId="0" applyNumberFormat="1" applyFont="1" applyFill="1" applyBorder="1" applyAlignment="1">
      <alignment vertical="top" wrapText="1"/>
    </xf>
    <xf numFmtId="0" fontId="15" fillId="0" borderId="26" xfId="0" applyFont="1" applyFill="1" applyBorder="1" applyAlignment="1" applyProtection="1">
      <alignment vertical="top"/>
      <protection locked="0"/>
    </xf>
    <xf numFmtId="49" fontId="15" fillId="0" borderId="18" xfId="0" applyNumberFormat="1" applyFont="1" applyFill="1" applyBorder="1" applyAlignment="1" applyProtection="1">
      <alignment vertical="top" wrapText="1"/>
      <protection locked="0"/>
    </xf>
    <xf numFmtId="0" fontId="15" fillId="0" borderId="18" xfId="0" applyFont="1" applyFill="1" applyBorder="1" applyAlignment="1" applyProtection="1">
      <alignment vertical="top"/>
      <protection locked="0"/>
    </xf>
    <xf numFmtId="0" fontId="15" fillId="0" borderId="18" xfId="0" applyFont="1" applyFill="1" applyBorder="1" applyAlignment="1" applyProtection="1">
      <alignment horizontal="center" vertical="top" wrapText="1"/>
      <protection locked="0"/>
    </xf>
    <xf numFmtId="0" fontId="15" fillId="0" borderId="0" xfId="0" applyFont="1" applyProtection="1">
      <protection locked="0"/>
    </xf>
    <xf numFmtId="14" fontId="15" fillId="0" borderId="19" xfId="0" applyNumberFormat="1" applyFont="1" applyFill="1" applyBorder="1" applyAlignment="1" applyProtection="1">
      <alignment horizontal="right" vertical="top" wrapText="1"/>
      <protection locked="0"/>
    </xf>
    <xf numFmtId="0" fontId="15" fillId="0" borderId="26" xfId="0" applyNumberFormat="1" applyFont="1" applyFill="1" applyBorder="1" applyAlignment="1" applyProtection="1">
      <alignment vertical="top" wrapText="1"/>
      <protection locked="0"/>
    </xf>
    <xf numFmtId="4" fontId="15" fillId="0" borderId="18" xfId="0" applyNumberFormat="1" applyFont="1" applyFill="1" applyBorder="1" applyAlignment="1" applyProtection="1">
      <alignment vertical="top" wrapText="1"/>
      <protection locked="0"/>
    </xf>
    <xf numFmtId="14" fontId="15" fillId="0" borderId="18" xfId="0" applyNumberFormat="1" applyFont="1" applyFill="1" applyBorder="1" applyAlignment="1" applyProtection="1">
      <alignment horizontal="right" vertical="center" wrapText="1"/>
      <protection locked="0"/>
    </xf>
    <xf numFmtId="4" fontId="15" fillId="5" borderId="8" xfId="0" applyNumberFormat="1" applyFont="1" applyFill="1" applyBorder="1" applyAlignment="1">
      <alignment vertical="center"/>
    </xf>
    <xf numFmtId="0" fontId="15" fillId="0" borderId="18" xfId="0" applyFont="1" applyFill="1" applyBorder="1" applyProtection="1">
      <protection locked="0"/>
    </xf>
    <xf numFmtId="49" fontId="15" fillId="9" borderId="3" xfId="0" applyNumberFormat="1" applyFont="1" applyFill="1" applyBorder="1" applyAlignment="1">
      <alignment vertical="top" wrapText="1"/>
    </xf>
    <xf numFmtId="0" fontId="15" fillId="0" borderId="34" xfId="0" applyNumberFormat="1" applyFont="1" applyFill="1" applyBorder="1" applyAlignment="1" applyProtection="1">
      <alignment vertical="top" wrapText="1"/>
      <protection locked="0"/>
    </xf>
    <xf numFmtId="49" fontId="15" fillId="0" borderId="35" xfId="0" applyNumberFormat="1" applyFont="1" applyFill="1" applyBorder="1" applyAlignment="1" applyProtection="1">
      <alignment vertical="top" wrapText="1"/>
      <protection locked="0"/>
    </xf>
    <xf numFmtId="4" fontId="15" fillId="0" borderId="35" xfId="0" applyNumberFormat="1" applyFont="1" applyFill="1" applyBorder="1" applyAlignment="1" applyProtection="1">
      <alignment vertical="top" wrapText="1"/>
      <protection locked="0"/>
    </xf>
    <xf numFmtId="14" fontId="15" fillId="0" borderId="35" xfId="0" applyNumberFormat="1" applyFont="1" applyFill="1" applyBorder="1" applyAlignment="1" applyProtection="1">
      <alignment horizontal="right" vertical="center" wrapText="1"/>
      <protection locked="0"/>
    </xf>
    <xf numFmtId="14" fontId="15" fillId="0" borderId="36" xfId="0" applyNumberFormat="1" applyFont="1" applyFill="1" applyBorder="1" applyAlignment="1" applyProtection="1">
      <alignment horizontal="right" vertical="top" wrapText="1"/>
      <protection locked="0"/>
    </xf>
    <xf numFmtId="49" fontId="15" fillId="9" borderId="14" xfId="0" applyNumberFormat="1" applyFont="1" applyFill="1" applyBorder="1" applyAlignment="1">
      <alignment horizontal="right" vertical="center" wrapText="1"/>
    </xf>
    <xf numFmtId="0" fontId="15" fillId="10" borderId="15" xfId="0" applyNumberFormat="1" applyFont="1" applyFill="1" applyBorder="1" applyAlignment="1">
      <alignment horizontal="right" vertical="center"/>
    </xf>
    <xf numFmtId="49" fontId="21" fillId="9" borderId="15" xfId="0" applyNumberFormat="1" applyFont="1" applyFill="1" applyBorder="1" applyAlignment="1">
      <alignment horizontal="right" vertical="center" wrapText="1"/>
    </xf>
    <xf numFmtId="0" fontId="21" fillId="9" borderId="15" xfId="0" applyFont="1" applyFill="1" applyBorder="1" applyAlignment="1">
      <alignment horizontal="right" vertical="center"/>
    </xf>
    <xf numFmtId="14" fontId="15" fillId="9" borderId="15" xfId="0" applyNumberFormat="1" applyFont="1" applyFill="1" applyBorder="1" applyAlignment="1">
      <alignment horizontal="right" vertical="center"/>
    </xf>
    <xf numFmtId="165" fontId="15" fillId="9" borderId="15" xfId="0" applyNumberFormat="1" applyFont="1" applyFill="1" applyBorder="1" applyAlignment="1">
      <alignment horizontal="right" vertical="center" wrapText="1"/>
    </xf>
    <xf numFmtId="14" fontId="15" fillId="9" borderId="15" xfId="0" applyNumberFormat="1" applyFont="1" applyFill="1" applyBorder="1" applyAlignment="1">
      <alignment horizontal="right" vertical="center" wrapText="1"/>
    </xf>
    <xf numFmtId="168" fontId="15" fillId="5" borderId="1" xfId="0" applyNumberFormat="1" applyFont="1" applyFill="1" applyBorder="1" applyAlignment="1" applyProtection="1">
      <alignment horizontal="right" vertical="center"/>
      <protection locked="0"/>
    </xf>
    <xf numFmtId="168" fontId="15" fillId="9" borderId="4" xfId="0" applyNumberFormat="1" applyFont="1" applyFill="1" applyBorder="1" applyAlignment="1">
      <alignment horizontal="right" vertical="center"/>
    </xf>
    <xf numFmtId="168" fontId="15" fillId="5" borderId="1" xfId="0" applyNumberFormat="1" applyFont="1" applyFill="1" applyBorder="1" applyAlignment="1" applyProtection="1">
      <alignment horizontal="right" vertical="center" wrapText="1"/>
      <protection locked="0"/>
    </xf>
    <xf numFmtId="168" fontId="15" fillId="9" borderId="1" xfId="0" applyNumberFormat="1" applyFont="1" applyFill="1" applyBorder="1" applyAlignment="1">
      <alignment horizontal="right" vertical="center" wrapText="1"/>
    </xf>
    <xf numFmtId="164" fontId="23" fillId="5" borderId="7" xfId="0" applyNumberFormat="1" applyFont="1" applyFill="1" applyBorder="1" applyAlignment="1">
      <alignment horizontal="center" vertical="center" wrapText="1"/>
    </xf>
    <xf numFmtId="49" fontId="15" fillId="5" borderId="2" xfId="0" applyNumberFormat="1" applyFont="1" applyFill="1" applyBorder="1" applyAlignment="1" applyProtection="1">
      <alignment vertical="top" wrapText="1"/>
      <protection locked="0"/>
    </xf>
    <xf numFmtId="165" fontId="21" fillId="9" borderId="15" xfId="0" applyNumberFormat="1" applyFont="1" applyFill="1" applyBorder="1" applyAlignment="1"/>
    <xf numFmtId="168" fontId="15" fillId="5" borderId="11" xfId="0" applyNumberFormat="1" applyFont="1" applyFill="1" applyBorder="1" applyAlignment="1">
      <alignment horizontal="right"/>
    </xf>
    <xf numFmtId="168" fontId="15" fillId="5" borderId="0" xfId="0" applyNumberFormat="1" applyFont="1" applyFill="1" applyBorder="1" applyAlignment="1">
      <alignment horizontal="right"/>
    </xf>
    <xf numFmtId="168" fontId="21" fillId="0" borderId="0" xfId="0" applyNumberFormat="1" applyFont="1" applyBorder="1"/>
    <xf numFmtId="164" fontId="23" fillId="5" borderId="8" xfId="0" applyNumberFormat="1" applyFont="1" applyFill="1" applyBorder="1" applyAlignment="1">
      <alignment horizontal="center" vertical="center" wrapText="1"/>
    </xf>
    <xf numFmtId="0" fontId="15" fillId="0" borderId="37" xfId="0" applyNumberFormat="1" applyFont="1" applyFill="1" applyBorder="1" applyAlignment="1" applyProtection="1">
      <alignment vertical="top"/>
      <protection locked="0"/>
    </xf>
    <xf numFmtId="49" fontId="15" fillId="0" borderId="16" xfId="0" applyNumberFormat="1" applyFont="1" applyFill="1" applyBorder="1" applyAlignment="1" applyProtection="1">
      <alignment vertical="top" wrapText="1"/>
      <protection locked="0"/>
    </xf>
    <xf numFmtId="4" fontId="15" fillId="0" borderId="16" xfId="0" applyNumberFormat="1" applyFont="1" applyFill="1" applyBorder="1" applyAlignment="1" applyProtection="1">
      <alignment vertical="top"/>
      <protection locked="0"/>
    </xf>
    <xf numFmtId="4" fontId="15" fillId="0" borderId="16" xfId="0" applyNumberFormat="1" applyFont="1" applyFill="1" applyBorder="1" applyAlignment="1" applyProtection="1">
      <alignment vertical="top" wrapText="1"/>
      <protection locked="0"/>
    </xf>
    <xf numFmtId="14" fontId="15" fillId="0" borderId="17" xfId="0" applyNumberFormat="1" applyFont="1" applyFill="1" applyBorder="1" applyAlignment="1" applyProtection="1">
      <alignment horizontal="right" vertical="top" wrapText="1"/>
      <protection locked="0"/>
    </xf>
    <xf numFmtId="168" fontId="15" fillId="0" borderId="11" xfId="0" applyNumberFormat="1" applyFont="1" applyFill="1" applyBorder="1" applyAlignment="1">
      <alignment horizontal="right" vertical="top" wrapText="1"/>
    </xf>
    <xf numFmtId="168" fontId="15" fillId="0" borderId="0" xfId="0" applyNumberFormat="1" applyFont="1" applyFill="1" applyBorder="1" applyAlignment="1">
      <alignment horizontal="right" vertical="top" wrapText="1"/>
    </xf>
    <xf numFmtId="168" fontId="23" fillId="5" borderId="0" xfId="0" applyNumberFormat="1" applyFont="1" applyFill="1" applyBorder="1"/>
    <xf numFmtId="168" fontId="23" fillId="5" borderId="0" xfId="0" applyNumberFormat="1" applyFont="1" applyFill="1" applyBorder="1" applyAlignment="1">
      <alignment vertical="center" wrapText="1"/>
    </xf>
    <xf numFmtId="4" fontId="23" fillId="5" borderId="8" xfId="0" applyNumberFormat="1" applyFont="1" applyFill="1" applyBorder="1" applyAlignment="1">
      <alignment vertical="center" wrapText="1"/>
    </xf>
    <xf numFmtId="0" fontId="15" fillId="0" borderId="38" xfId="0" applyNumberFormat="1" applyFont="1" applyFill="1" applyBorder="1" applyAlignment="1" applyProtection="1">
      <alignment vertical="top"/>
      <protection locked="0"/>
    </xf>
    <xf numFmtId="4" fontId="15" fillId="0" borderId="18" xfId="0" applyNumberFormat="1" applyFont="1" applyFill="1" applyBorder="1" applyAlignment="1" applyProtection="1">
      <alignment vertical="top"/>
      <protection locked="0"/>
    </xf>
    <xf numFmtId="14" fontId="15" fillId="0" borderId="18" xfId="0" applyNumberFormat="1" applyFont="1" applyFill="1" applyBorder="1" applyAlignment="1" applyProtection="1">
      <alignment horizontal="right" vertical="top" wrapText="1"/>
      <protection locked="0"/>
    </xf>
    <xf numFmtId="4" fontId="23" fillId="5" borderId="8" xfId="0" applyNumberFormat="1" applyFont="1" applyFill="1" applyBorder="1" applyAlignment="1">
      <alignment vertical="center"/>
    </xf>
    <xf numFmtId="49" fontId="15" fillId="0" borderId="0" xfId="0" applyNumberFormat="1" applyFont="1" applyFill="1" applyBorder="1" applyAlignment="1" applyProtection="1">
      <alignment wrapText="1"/>
      <protection locked="0"/>
    </xf>
    <xf numFmtId="49" fontId="24" fillId="0" borderId="18" xfId="0" applyNumberFormat="1" applyFont="1" applyFill="1" applyBorder="1" applyAlignment="1" applyProtection="1">
      <alignment wrapText="1"/>
      <protection locked="0"/>
    </xf>
    <xf numFmtId="0" fontId="15" fillId="0" borderId="39" xfId="0" applyNumberFormat="1" applyFont="1" applyFill="1" applyBorder="1" applyAlignment="1" applyProtection="1">
      <alignment vertical="top"/>
      <protection locked="0"/>
    </xf>
    <xf numFmtId="14" fontId="15" fillId="0" borderId="35" xfId="0" applyNumberFormat="1" applyFont="1" applyFill="1" applyBorder="1" applyAlignment="1" applyProtection="1">
      <alignment horizontal="right" vertical="top" wrapText="1"/>
      <protection locked="0"/>
    </xf>
    <xf numFmtId="168" fontId="15" fillId="9" borderId="1" xfId="0" applyNumberFormat="1" applyFont="1" applyFill="1" applyBorder="1" applyAlignment="1">
      <alignment horizontal="right" vertical="center"/>
    </xf>
    <xf numFmtId="14" fontId="21" fillId="9" borderId="4" xfId="0" applyNumberFormat="1" applyFont="1" applyFill="1" applyBorder="1" applyAlignment="1">
      <alignment horizontal="right"/>
    </xf>
    <xf numFmtId="168" fontId="15" fillId="0" borderId="11" xfId="0" applyNumberFormat="1" applyFont="1" applyFill="1" applyBorder="1" applyAlignment="1">
      <alignment horizontal="right" vertical="top"/>
    </xf>
    <xf numFmtId="168" fontId="15" fillId="0" borderId="0" xfId="0" applyNumberFormat="1" applyFont="1" applyFill="1" applyBorder="1" applyAlignment="1">
      <alignment horizontal="right" vertical="top"/>
    </xf>
    <xf numFmtId="0" fontId="15" fillId="0" borderId="27" xfId="0" applyNumberFormat="1" applyFont="1" applyFill="1" applyBorder="1" applyAlignment="1" applyProtection="1">
      <alignment vertical="top"/>
      <protection locked="0"/>
    </xf>
    <xf numFmtId="14" fontId="15" fillId="0" borderId="17" xfId="0" applyNumberFormat="1" applyFont="1" applyFill="1" applyBorder="1" applyAlignment="1" applyProtection="1">
      <alignment horizontal="right" vertical="top"/>
      <protection locked="0"/>
    </xf>
    <xf numFmtId="0" fontId="15" fillId="0" borderId="26" xfId="0" applyNumberFormat="1" applyFont="1" applyFill="1" applyBorder="1" applyAlignment="1" applyProtection="1">
      <alignment vertical="top"/>
      <protection locked="0"/>
    </xf>
    <xf numFmtId="49" fontId="15" fillId="0" borderId="18" xfId="0" applyNumberFormat="1" applyFont="1" applyFill="1" applyBorder="1" applyAlignment="1" applyProtection="1">
      <alignment wrapText="1"/>
      <protection locked="0"/>
    </xf>
    <xf numFmtId="165" fontId="15" fillId="0" borderId="18" xfId="0" applyNumberFormat="1" applyFont="1" applyFill="1" applyBorder="1" applyAlignment="1" applyProtection="1">
      <alignment vertical="top"/>
      <protection locked="0"/>
    </xf>
    <xf numFmtId="14" fontId="15" fillId="0" borderId="19" xfId="0" applyNumberFormat="1" applyFont="1" applyFill="1" applyBorder="1" applyAlignment="1" applyProtection="1">
      <alignment horizontal="right" vertical="top"/>
      <protection locked="0"/>
    </xf>
    <xf numFmtId="0" fontId="15" fillId="0" borderId="40" xfId="0" applyNumberFormat="1" applyFont="1" applyFill="1" applyBorder="1" applyAlignment="1" applyProtection="1">
      <alignment vertical="top"/>
      <protection locked="0"/>
    </xf>
    <xf numFmtId="49" fontId="15" fillId="0" borderId="20" xfId="0" applyNumberFormat="1" applyFont="1" applyFill="1" applyBorder="1" applyAlignment="1" applyProtection="1">
      <alignment vertical="top" wrapText="1"/>
      <protection locked="0"/>
    </xf>
    <xf numFmtId="4" fontId="15" fillId="0" borderId="20" xfId="0" applyNumberFormat="1" applyFont="1" applyFill="1" applyBorder="1" applyAlignment="1" applyProtection="1">
      <alignment vertical="top"/>
      <protection locked="0"/>
    </xf>
    <xf numFmtId="4" fontId="15" fillId="0" borderId="20" xfId="0" applyNumberFormat="1" applyFont="1" applyFill="1" applyBorder="1" applyAlignment="1" applyProtection="1">
      <alignment vertical="top" wrapText="1"/>
      <protection locked="0"/>
    </xf>
    <xf numFmtId="14" fontId="15" fillId="0" borderId="20" xfId="0" applyNumberFormat="1" applyFont="1" applyFill="1" applyBorder="1" applyAlignment="1" applyProtection="1">
      <alignment horizontal="right" vertical="top" wrapText="1"/>
      <protection locked="0"/>
    </xf>
    <xf numFmtId="14" fontId="15" fillId="0" borderId="22" xfId="0" applyNumberFormat="1" applyFont="1" applyFill="1" applyBorder="1" applyAlignment="1" applyProtection="1">
      <alignment horizontal="right" vertical="top"/>
      <protection locked="0"/>
    </xf>
    <xf numFmtId="49" fontId="15" fillId="9" borderId="7" xfId="0" applyNumberFormat="1" applyFont="1" applyFill="1" applyBorder="1" applyAlignment="1">
      <alignment wrapText="1"/>
    </xf>
    <xf numFmtId="4" fontId="15" fillId="0" borderId="18" xfId="0" applyNumberFormat="1" applyFont="1" applyFill="1" applyBorder="1" applyProtection="1">
      <protection locked="0"/>
    </xf>
    <xf numFmtId="14" fontId="15" fillId="0" borderId="18" xfId="0" applyNumberFormat="1" applyFont="1" applyFill="1" applyBorder="1" applyAlignment="1" applyProtection="1">
      <alignment horizontal="right"/>
      <protection locked="0"/>
    </xf>
    <xf numFmtId="14" fontId="15" fillId="0" borderId="18" xfId="0" applyNumberFormat="1" applyFont="1" applyFill="1" applyBorder="1" applyAlignment="1" applyProtection="1">
      <alignment horizontal="right" vertical="top"/>
      <protection locked="0"/>
    </xf>
    <xf numFmtId="0" fontId="15" fillId="0" borderId="40" xfId="0" applyNumberFormat="1" applyFont="1" applyFill="1" applyBorder="1" applyAlignment="1" applyProtection="1">
      <alignment vertical="top" wrapText="1"/>
      <protection locked="0"/>
    </xf>
    <xf numFmtId="14" fontId="15" fillId="0" borderId="20" xfId="0" applyNumberFormat="1" applyFont="1" applyFill="1" applyBorder="1" applyAlignment="1" applyProtection="1">
      <alignment horizontal="right" vertical="top"/>
      <protection locked="0"/>
    </xf>
    <xf numFmtId="14" fontId="15" fillId="0" borderId="22" xfId="0" applyNumberFormat="1" applyFont="1" applyFill="1" applyBorder="1" applyAlignment="1" applyProtection="1">
      <alignment horizontal="right" vertical="top" wrapText="1"/>
      <protection locked="0"/>
    </xf>
    <xf numFmtId="0" fontId="15" fillId="0" borderId="26" xfId="0" applyNumberFormat="1" applyFont="1" applyFill="1" applyBorder="1" applyProtection="1">
      <protection locked="0"/>
    </xf>
    <xf numFmtId="0" fontId="15" fillId="0" borderId="27" xfId="0" applyNumberFormat="1" applyFont="1" applyFill="1" applyBorder="1" applyAlignment="1" applyProtection="1">
      <alignment vertical="top" wrapText="1"/>
      <protection locked="0"/>
    </xf>
    <xf numFmtId="14" fontId="15" fillId="0" borderId="16" xfId="0" applyNumberFormat="1" applyFont="1" applyFill="1" applyBorder="1" applyAlignment="1" applyProtection="1">
      <alignment horizontal="right" vertical="top"/>
      <protection locked="0"/>
    </xf>
    <xf numFmtId="165" fontId="15" fillId="0" borderId="16" xfId="0" applyNumberFormat="1" applyFont="1" applyFill="1" applyBorder="1" applyAlignment="1" applyProtection="1">
      <alignment vertical="top" wrapText="1"/>
      <protection locked="0"/>
    </xf>
    <xf numFmtId="165" fontId="15" fillId="0" borderId="20" xfId="0" applyNumberFormat="1" applyFont="1" applyFill="1" applyBorder="1" applyAlignment="1" applyProtection="1">
      <alignment vertical="top" wrapText="1"/>
      <protection locked="0"/>
    </xf>
    <xf numFmtId="14" fontId="15" fillId="0" borderId="19" xfId="0" applyNumberFormat="1" applyFont="1" applyFill="1" applyBorder="1" applyAlignment="1" applyProtection="1">
      <alignment horizontal="right"/>
      <protection locked="0"/>
    </xf>
    <xf numFmtId="168" fontId="15" fillId="0" borderId="11" xfId="0" applyNumberFormat="1" applyFont="1" applyFill="1" applyBorder="1" applyAlignment="1">
      <alignment horizontal="right"/>
    </xf>
    <xf numFmtId="168" fontId="15" fillId="0" borderId="0" xfId="0" applyNumberFormat="1" applyFont="1" applyFill="1" applyBorder="1" applyAlignment="1">
      <alignment horizontal="right"/>
    </xf>
    <xf numFmtId="14" fontId="15" fillId="0" borderId="16" xfId="0" applyNumberFormat="1" applyFont="1" applyFill="1" applyBorder="1" applyAlignment="1" applyProtection="1">
      <alignment horizontal="right" vertical="top" wrapText="1"/>
      <protection locked="0"/>
    </xf>
    <xf numFmtId="165" fontId="15" fillId="0" borderId="16" xfId="0" applyNumberFormat="1" applyFont="1" applyFill="1" applyBorder="1" applyAlignment="1" applyProtection="1">
      <alignment vertical="top"/>
      <protection locked="0"/>
    </xf>
    <xf numFmtId="49" fontId="15" fillId="5" borderId="7" xfId="0" applyNumberFormat="1" applyFont="1" applyFill="1" applyBorder="1" applyAlignment="1" applyProtection="1">
      <alignment vertical="top" wrapText="1"/>
      <protection locked="0"/>
    </xf>
    <xf numFmtId="4" fontId="23" fillId="5" borderId="0" xfId="0" applyNumberFormat="1" applyFont="1" applyFill="1" applyBorder="1" applyAlignment="1">
      <alignment vertical="center" wrapText="1"/>
    </xf>
    <xf numFmtId="168" fontId="15" fillId="5" borderId="8" xfId="0" applyNumberFormat="1" applyFont="1" applyFill="1" applyBorder="1"/>
    <xf numFmtId="168" fontId="15" fillId="0" borderId="0" xfId="0" applyNumberFormat="1" applyFont="1" applyBorder="1"/>
    <xf numFmtId="4" fontId="15" fillId="0" borderId="0" xfId="0" applyNumberFormat="1" applyFont="1" applyBorder="1" applyAlignment="1">
      <alignment vertical="center" wrapText="1"/>
    </xf>
    <xf numFmtId="4" fontId="15" fillId="0" borderId="8" xfId="0" applyNumberFormat="1" applyFont="1" applyFill="1" applyBorder="1" applyAlignment="1">
      <alignment vertical="center"/>
    </xf>
    <xf numFmtId="4" fontId="15" fillId="0" borderId="0" xfId="0" quotePrefix="1" applyNumberFormat="1" applyFont="1" applyBorder="1" applyAlignment="1">
      <alignment vertical="center" wrapText="1"/>
    </xf>
    <xf numFmtId="167" fontId="15" fillId="0" borderId="11" xfId="0" applyNumberFormat="1" applyFont="1" applyFill="1" applyBorder="1" applyAlignment="1">
      <alignment horizontal="right" vertical="top"/>
    </xf>
    <xf numFmtId="167" fontId="15" fillId="0" borderId="0" xfId="0" applyNumberFormat="1" applyFont="1" applyFill="1" applyBorder="1" applyAlignment="1">
      <alignment horizontal="right" vertical="top"/>
    </xf>
    <xf numFmtId="4" fontId="23" fillId="0" borderId="0" xfId="0" applyNumberFormat="1" applyFont="1" applyBorder="1" applyAlignment="1">
      <alignment vertical="center" wrapText="1"/>
    </xf>
    <xf numFmtId="49" fontId="15" fillId="9" borderId="13" xfId="0" applyNumberFormat="1" applyFont="1" applyFill="1" applyBorder="1" applyAlignment="1">
      <alignment vertical="top" wrapText="1"/>
    </xf>
    <xf numFmtId="0" fontId="15" fillId="10" borderId="9" xfId="0" applyNumberFormat="1" applyFont="1" applyFill="1" applyBorder="1" applyAlignment="1">
      <alignment vertical="top"/>
    </xf>
    <xf numFmtId="49" fontId="21" fillId="9" borderId="9" xfId="0" applyNumberFormat="1" applyFont="1" applyFill="1" applyBorder="1" applyAlignment="1">
      <alignment vertical="top" wrapText="1"/>
    </xf>
    <xf numFmtId="49" fontId="21" fillId="9" borderId="5" xfId="0" applyNumberFormat="1" applyFont="1" applyFill="1" applyBorder="1" applyAlignment="1">
      <alignment vertical="top" wrapText="1"/>
    </xf>
    <xf numFmtId="0" fontId="13" fillId="9" borderId="15" xfId="0" applyFont="1" applyFill="1" applyBorder="1" applyAlignment="1">
      <alignment vertical="center"/>
    </xf>
    <xf numFmtId="0" fontId="21" fillId="9" borderId="15" xfId="0" applyFont="1" applyFill="1" applyBorder="1" applyAlignment="1">
      <alignment vertical="center"/>
    </xf>
    <xf numFmtId="14" fontId="21" fillId="9" borderId="15" xfId="0" applyNumberFormat="1" applyFont="1" applyFill="1" applyBorder="1" applyAlignment="1">
      <alignment horizontal="right" vertical="center"/>
    </xf>
    <xf numFmtId="164" fontId="15" fillId="9" borderId="15" xfId="0" applyNumberFormat="1" applyFont="1" applyFill="1" applyBorder="1" applyAlignment="1">
      <alignment vertical="center" wrapText="1"/>
    </xf>
    <xf numFmtId="14" fontId="15" fillId="9" borderId="13" xfId="0" applyNumberFormat="1" applyFont="1" applyFill="1" applyBorder="1" applyAlignment="1">
      <alignment horizontal="right" vertical="top" wrapText="1"/>
    </xf>
    <xf numFmtId="2" fontId="25" fillId="9" borderId="9" xfId="0" applyNumberFormat="1" applyFont="1" applyFill="1" applyBorder="1" applyAlignment="1">
      <alignment horizontal="right" vertical="top" wrapText="1"/>
    </xf>
    <xf numFmtId="164" fontId="25" fillId="9" borderId="9" xfId="0" applyNumberFormat="1" applyFont="1" applyFill="1" applyBorder="1" applyAlignment="1">
      <alignment horizontal="right" vertical="top" wrapText="1"/>
    </xf>
    <xf numFmtId="168" fontId="25" fillId="9" borderId="9" xfId="0" applyNumberFormat="1" applyFont="1" applyFill="1" applyBorder="1" applyAlignment="1">
      <alignment vertical="top"/>
    </xf>
    <xf numFmtId="164" fontId="25" fillId="9" borderId="5" xfId="0" applyNumberFormat="1" applyFont="1" applyFill="1" applyBorder="1" applyAlignment="1">
      <alignment horizontal="right" vertical="top" wrapText="1"/>
    </xf>
    <xf numFmtId="49" fontId="15" fillId="9" borderId="12" xfId="0" applyNumberFormat="1" applyFont="1" applyFill="1" applyBorder="1" applyAlignment="1">
      <alignment vertical="top" wrapText="1"/>
    </xf>
    <xf numFmtId="0" fontId="15" fillId="10" borderId="10" xfId="0" applyNumberFormat="1" applyFont="1" applyFill="1" applyBorder="1" applyAlignment="1">
      <alignment vertical="top"/>
    </xf>
    <xf numFmtId="49" fontId="21" fillId="9" borderId="10" xfId="0" applyNumberFormat="1" applyFont="1" applyFill="1" applyBorder="1" applyAlignment="1">
      <alignment vertical="top" wrapText="1"/>
    </xf>
    <xf numFmtId="49" fontId="21" fillId="9" borderId="6" xfId="0" applyNumberFormat="1" applyFont="1" applyFill="1" applyBorder="1" applyAlignment="1">
      <alignment vertical="top" wrapText="1"/>
    </xf>
    <xf numFmtId="14" fontId="15" fillId="9" borderId="12" xfId="0" applyNumberFormat="1" applyFont="1" applyFill="1" applyBorder="1" applyAlignment="1">
      <alignment horizontal="right" vertical="top" wrapText="1"/>
    </xf>
    <xf numFmtId="167" fontId="25" fillId="9" borderId="10" xfId="0" applyNumberFormat="1" applyFont="1" applyFill="1" applyBorder="1" applyAlignment="1">
      <alignment horizontal="right" vertical="top" wrapText="1"/>
    </xf>
    <xf numFmtId="168" fontId="25" fillId="9" borderId="10" xfId="0" applyNumberFormat="1" applyFont="1" applyFill="1" applyBorder="1" applyAlignment="1">
      <alignment vertical="top"/>
    </xf>
    <xf numFmtId="164" fontId="25" fillId="9" borderId="6" xfId="0" applyNumberFormat="1" applyFont="1" applyFill="1" applyBorder="1" applyAlignment="1">
      <alignment horizontal="right" vertical="top" wrapText="1"/>
    </xf>
    <xf numFmtId="49" fontId="15" fillId="9" borderId="1" xfId="0" applyNumberFormat="1" applyFont="1" applyFill="1" applyBorder="1" applyAlignment="1">
      <alignment horizontal="center" vertical="center" wrapText="1"/>
    </xf>
    <xf numFmtId="164" fontId="13" fillId="9" borderId="4" xfId="0" applyNumberFormat="1" applyFont="1" applyFill="1" applyBorder="1" applyAlignment="1">
      <alignment vertical="center" wrapText="1"/>
    </xf>
    <xf numFmtId="14" fontId="13" fillId="9" borderId="12" xfId="0" applyNumberFormat="1" applyFont="1" applyFill="1" applyBorder="1" applyAlignment="1">
      <alignment horizontal="center" vertical="center" wrapText="1"/>
    </xf>
    <xf numFmtId="168" fontId="13" fillId="9" borderId="10" xfId="0" applyNumberFormat="1" applyFont="1" applyFill="1" applyBorder="1" applyAlignment="1">
      <alignment horizontal="right" vertical="center" wrapText="1"/>
    </xf>
    <xf numFmtId="167" fontId="13" fillId="9" borderId="12" xfId="0" applyNumberFormat="1" applyFont="1" applyFill="1" applyBorder="1" applyAlignment="1">
      <alignment horizontal="right" vertical="center" wrapText="1"/>
    </xf>
    <xf numFmtId="164" fontId="13" fillId="9" borderId="12" xfId="0" applyNumberFormat="1" applyFont="1" applyFill="1" applyBorder="1" applyAlignment="1">
      <alignment vertical="center" wrapText="1"/>
    </xf>
    <xf numFmtId="164" fontId="13" fillId="9" borderId="6" xfId="0" applyNumberFormat="1" applyFont="1" applyFill="1" applyBorder="1" applyAlignment="1">
      <alignment horizontal="right" vertical="center" wrapText="1"/>
    </xf>
    <xf numFmtId="49" fontId="22" fillId="5" borderId="0" xfId="0" applyNumberFormat="1" applyFont="1" applyFill="1" applyAlignment="1">
      <alignment wrapText="1"/>
    </xf>
    <xf numFmtId="0" fontId="22" fillId="5" borderId="0" xfId="0" applyFont="1" applyFill="1"/>
    <xf numFmtId="0" fontId="27" fillId="5" borderId="0" xfId="0" applyFont="1" applyFill="1"/>
    <xf numFmtId="14" fontId="27" fillId="5" borderId="0" xfId="0" applyNumberFormat="1" applyFont="1" applyFill="1" applyAlignment="1">
      <alignment horizontal="right"/>
    </xf>
    <xf numFmtId="168" fontId="27" fillId="5" borderId="0" xfId="0" applyNumberFormat="1" applyFont="1" applyFill="1"/>
    <xf numFmtId="14" fontId="27" fillId="5" borderId="0" xfId="0" applyNumberFormat="1" applyFont="1" applyFill="1"/>
    <xf numFmtId="167" fontId="27" fillId="5" borderId="0" xfId="0" applyNumberFormat="1" applyFont="1" applyFill="1" applyAlignment="1">
      <alignment horizontal="right"/>
    </xf>
    <xf numFmtId="168" fontId="22" fillId="5" borderId="0" xfId="0" applyNumberFormat="1" applyFont="1" applyFill="1"/>
    <xf numFmtId="164" fontId="27" fillId="5" borderId="0" xfId="0" applyNumberFormat="1" applyFont="1" applyFill="1"/>
    <xf numFmtId="14" fontId="22" fillId="5" borderId="0" xfId="0" applyNumberFormat="1" applyFont="1" applyFill="1" applyAlignment="1">
      <alignment horizontal="right"/>
    </xf>
    <xf numFmtId="14" fontId="22" fillId="5" borderId="0" xfId="0" applyNumberFormat="1" applyFont="1" applyFill="1"/>
    <xf numFmtId="167" fontId="22" fillId="5" borderId="0" xfId="0" applyNumberFormat="1" applyFont="1" applyFill="1" applyAlignment="1">
      <alignment horizontal="right"/>
    </xf>
    <xf numFmtId="49" fontId="22" fillId="0" borderId="0" xfId="0" applyNumberFormat="1" applyFont="1" applyAlignment="1">
      <alignment wrapText="1"/>
    </xf>
    <xf numFmtId="0" fontId="22" fillId="0" borderId="0" xfId="0" applyFont="1"/>
    <xf numFmtId="14" fontId="22" fillId="0" borderId="0" xfId="0" applyNumberFormat="1" applyFont="1" applyAlignment="1">
      <alignment horizontal="right"/>
    </xf>
    <xf numFmtId="167" fontId="22" fillId="0" borderId="0" xfId="0" applyNumberFormat="1" applyFont="1" applyAlignment="1">
      <alignment horizontal="right"/>
    </xf>
    <xf numFmtId="168" fontId="22" fillId="0" borderId="0" xfId="0" applyNumberFormat="1" applyFont="1"/>
    <xf numFmtId="0" fontId="0" fillId="4" borderId="0" xfId="0" applyFill="1"/>
    <xf numFmtId="0" fontId="0" fillId="0" borderId="0" xfId="0"/>
    <xf numFmtId="0" fontId="15" fillId="0" borderId="32" xfId="0" applyFont="1" applyFill="1" applyBorder="1" applyAlignment="1" applyProtection="1">
      <alignment vertical="top"/>
      <protection locked="0"/>
    </xf>
    <xf numFmtId="0" fontId="15" fillId="0" borderId="32" xfId="0" applyFont="1" applyFill="1" applyBorder="1" applyAlignment="1" applyProtection="1">
      <alignment horizontal="center" vertical="top" wrapText="1"/>
      <protection locked="0"/>
    </xf>
    <xf numFmtId="0" fontId="2" fillId="5" borderId="16" xfId="0" applyFont="1" applyFill="1" applyBorder="1" applyAlignment="1">
      <alignment horizontal="center" vertical="center"/>
    </xf>
    <xf numFmtId="4" fontId="2" fillId="5" borderId="16" xfId="0" applyNumberFormat="1" applyFont="1" applyFill="1" applyBorder="1" applyAlignment="1">
      <alignment horizontal="center" vertical="center"/>
    </xf>
    <xf numFmtId="0" fontId="2" fillId="5" borderId="16" xfId="0" applyNumberFormat="1" applyFont="1" applyFill="1" applyBorder="1" applyAlignment="1">
      <alignment horizontal="center"/>
    </xf>
    <xf numFmtId="0" fontId="2" fillId="5" borderId="17" xfId="0" applyFont="1" applyFill="1" applyBorder="1"/>
    <xf numFmtId="0" fontId="5" fillId="0" borderId="0" xfId="0" applyFont="1" applyAlignment="1">
      <alignment readingOrder="1"/>
    </xf>
    <xf numFmtId="0" fontId="5" fillId="0" borderId="0" xfId="0" applyFont="1" applyBorder="1" applyAlignment="1">
      <alignment readingOrder="1"/>
    </xf>
    <xf numFmtId="0" fontId="5" fillId="0" borderId="0" xfId="0" applyFont="1" applyAlignment="1">
      <alignment vertical="top" readingOrder="1"/>
    </xf>
    <xf numFmtId="49" fontId="8" fillId="2" borderId="1" xfId="0" applyNumberFormat="1" applyFont="1" applyFill="1" applyBorder="1" applyAlignment="1" applyProtection="1">
      <alignment horizontal="left" vertical="top" wrapText="1" readingOrder="1"/>
      <protection locked="0"/>
    </xf>
    <xf numFmtId="49" fontId="8" fillId="2" borderId="15" xfId="0" applyNumberFormat="1" applyFont="1" applyFill="1" applyBorder="1" applyAlignment="1" applyProtection="1">
      <alignment horizontal="left" vertical="top" wrapText="1" readingOrder="1"/>
      <protection locked="0"/>
    </xf>
    <xf numFmtId="49" fontId="8" fillId="2" borderId="1" xfId="0" applyNumberFormat="1" applyFont="1" applyFill="1" applyBorder="1" applyAlignment="1" applyProtection="1">
      <alignment horizontal="center" vertical="center" wrapText="1"/>
      <protection locked="0"/>
    </xf>
    <xf numFmtId="49" fontId="3" fillId="0" borderId="0" xfId="0" applyNumberFormat="1" applyFont="1" applyAlignment="1" applyProtection="1">
      <alignment horizontal="left" vertical="top" readingOrder="1"/>
      <protection locked="0"/>
    </xf>
    <xf numFmtId="0" fontId="3" fillId="0" borderId="0" xfId="0" applyFont="1" applyAlignment="1">
      <alignment readingOrder="1"/>
    </xf>
    <xf numFmtId="49" fontId="3" fillId="3" borderId="4" xfId="0" applyNumberFormat="1" applyFont="1" applyFill="1" applyBorder="1" applyAlignment="1" applyProtection="1">
      <alignment vertical="center" readingOrder="1"/>
      <protection locked="0"/>
    </xf>
    <xf numFmtId="49" fontId="3" fillId="0" borderId="0" xfId="0" applyNumberFormat="1" applyFont="1" applyAlignment="1" applyProtection="1">
      <alignment horizontal="left" vertical="center" readingOrder="1"/>
      <protection locked="0"/>
    </xf>
    <xf numFmtId="0" fontId="3" fillId="0" borderId="0" xfId="0" applyFont="1" applyAlignment="1">
      <alignment vertical="center" readingOrder="1"/>
    </xf>
    <xf numFmtId="49" fontId="4" fillId="0" borderId="1" xfId="0" applyNumberFormat="1" applyFont="1" applyBorder="1" applyAlignment="1" applyProtection="1">
      <alignment horizontal="left" vertical="top" wrapText="1" readingOrder="1"/>
      <protection locked="0"/>
    </xf>
    <xf numFmtId="49" fontId="5" fillId="0" borderId="0" xfId="0" applyNumberFormat="1" applyFont="1" applyAlignment="1" applyProtection="1">
      <alignment horizontal="left" vertical="top" readingOrder="1"/>
      <protection locked="0"/>
    </xf>
    <xf numFmtId="0" fontId="5" fillId="0" borderId="0" xfId="0" applyFont="1" applyAlignment="1">
      <alignment horizontal="left" vertical="top" readingOrder="1"/>
    </xf>
    <xf numFmtId="49" fontId="5" fillId="0" borderId="1" xfId="0" applyNumberFormat="1" applyFont="1" applyBorder="1" applyAlignment="1" applyProtection="1">
      <alignment horizontal="left" vertical="top" wrapText="1" readingOrder="1"/>
      <protection locked="0"/>
    </xf>
    <xf numFmtId="49" fontId="4" fillId="0" borderId="1" xfId="0" applyNumberFormat="1" applyFont="1" applyFill="1" applyBorder="1" applyAlignment="1" applyProtection="1">
      <alignment horizontal="left" vertical="top" wrapText="1" readingOrder="1"/>
      <protection locked="0"/>
    </xf>
    <xf numFmtId="49" fontId="21" fillId="0" borderId="1" xfId="0" applyNumberFormat="1" applyFont="1" applyFill="1" applyBorder="1" applyAlignment="1" applyProtection="1">
      <alignment horizontal="left" vertical="top" wrapText="1" readingOrder="1"/>
      <protection locked="0"/>
    </xf>
    <xf numFmtId="49" fontId="5" fillId="0" borderId="1" xfId="0" applyNumberFormat="1" applyFont="1" applyFill="1" applyBorder="1" applyAlignment="1" applyProtection="1">
      <alignment horizontal="left" vertical="top" wrapText="1" readingOrder="1"/>
      <protection locked="0"/>
    </xf>
    <xf numFmtId="49" fontId="21" fillId="0" borderId="1" xfId="0" applyNumberFormat="1" applyFont="1" applyBorder="1" applyAlignment="1" applyProtection="1">
      <alignment horizontal="left" vertical="top" wrapText="1" readingOrder="1"/>
      <protection locked="0"/>
    </xf>
    <xf numFmtId="49" fontId="28" fillId="0" borderId="1" xfId="0" applyNumberFormat="1" applyFont="1" applyBorder="1" applyAlignment="1" applyProtection="1">
      <alignment horizontal="left" vertical="top" wrapText="1" readingOrder="1"/>
      <protection locked="0"/>
    </xf>
    <xf numFmtId="49" fontId="4" fillId="0" borderId="3" xfId="0" applyNumberFormat="1" applyFont="1" applyBorder="1" applyAlignment="1" applyProtection="1">
      <alignment horizontal="left" vertical="top" wrapText="1" readingOrder="1"/>
      <protection locked="0"/>
    </xf>
    <xf numFmtId="49" fontId="5" fillId="0" borderId="3" xfId="0" applyNumberFormat="1" applyFont="1" applyBorder="1" applyAlignment="1" applyProtection="1">
      <alignment horizontal="left" vertical="top" wrapText="1" readingOrder="1"/>
      <protection locked="0"/>
    </xf>
    <xf numFmtId="49" fontId="4" fillId="0" borderId="7" xfId="0" applyNumberFormat="1" applyFont="1" applyFill="1" applyBorder="1" applyAlignment="1" applyProtection="1">
      <alignment horizontal="left" vertical="top" wrapText="1" readingOrder="1"/>
      <protection locked="0"/>
    </xf>
    <xf numFmtId="49" fontId="5" fillId="0" borderId="14" xfId="0" applyNumberFormat="1" applyFont="1" applyFill="1" applyBorder="1" applyAlignment="1" applyProtection="1">
      <alignment horizontal="left" vertical="top" wrapText="1" readingOrder="1"/>
      <protection locked="0"/>
    </xf>
    <xf numFmtId="49" fontId="5" fillId="0" borderId="4" xfId="0" applyNumberFormat="1" applyFont="1" applyFill="1" applyBorder="1" applyAlignment="1" applyProtection="1">
      <alignment horizontal="left" vertical="top" wrapText="1" readingOrder="1"/>
      <protection locked="0"/>
    </xf>
    <xf numFmtId="49" fontId="4" fillId="0" borderId="3" xfId="0" applyNumberFormat="1" applyFont="1" applyFill="1" applyBorder="1" applyAlignment="1" applyProtection="1">
      <alignment horizontal="left" vertical="top" wrapText="1" readingOrder="1"/>
      <protection locked="0"/>
    </xf>
    <xf numFmtId="49" fontId="5" fillId="5" borderId="18" xfId="0" applyNumberFormat="1" applyFont="1" applyFill="1" applyBorder="1" applyAlignment="1" applyProtection="1">
      <alignment horizontal="left" vertical="top" wrapText="1" readingOrder="1"/>
      <protection locked="0"/>
    </xf>
    <xf numFmtId="49" fontId="4" fillId="0" borderId="2" xfId="0" applyNumberFormat="1" applyFont="1" applyBorder="1" applyAlignment="1" applyProtection="1">
      <alignment horizontal="left" vertical="top" wrapText="1" readingOrder="1"/>
      <protection locked="0"/>
    </xf>
    <xf numFmtId="49" fontId="5" fillId="0" borderId="2" xfId="0" applyNumberFormat="1" applyFont="1" applyBorder="1" applyAlignment="1" applyProtection="1">
      <alignment horizontal="left" vertical="top" wrapText="1" readingOrder="1"/>
      <protection locked="0"/>
    </xf>
    <xf numFmtId="49" fontId="5" fillId="0" borderId="8" xfId="0" applyNumberFormat="1" applyFont="1" applyBorder="1" applyAlignment="1" applyProtection="1">
      <alignment horizontal="left" vertical="top" wrapText="1" readingOrder="1"/>
      <protection locked="0"/>
    </xf>
    <xf numFmtId="49" fontId="4" fillId="0" borderId="2" xfId="0" applyNumberFormat="1" applyFont="1" applyFill="1" applyBorder="1" applyAlignment="1" applyProtection="1">
      <alignment horizontal="left" vertical="top" wrapText="1" readingOrder="1"/>
      <protection locked="0"/>
    </xf>
    <xf numFmtId="49" fontId="5" fillId="0" borderId="4" xfId="0" applyNumberFormat="1" applyFont="1" applyBorder="1" applyAlignment="1" applyProtection="1">
      <alignment horizontal="left" vertical="top" wrapText="1" readingOrder="1"/>
      <protection locked="0"/>
    </xf>
    <xf numFmtId="49" fontId="4" fillId="0" borderId="7" xfId="0" applyNumberFormat="1" applyFont="1" applyBorder="1" applyAlignment="1" applyProtection="1">
      <alignment horizontal="left" vertical="top" wrapText="1" readingOrder="1"/>
      <protection locked="0"/>
    </xf>
    <xf numFmtId="49" fontId="21" fillId="0" borderId="7" xfId="0" applyNumberFormat="1" applyFont="1" applyBorder="1" applyAlignment="1" applyProtection="1">
      <alignment horizontal="left" vertical="top" wrapText="1" readingOrder="1"/>
      <protection locked="0"/>
    </xf>
    <xf numFmtId="49" fontId="5" fillId="0" borderId="5" xfId="0" applyNumberFormat="1" applyFont="1" applyBorder="1" applyAlignment="1" applyProtection="1">
      <alignment horizontal="left" vertical="top" wrapText="1" readingOrder="1"/>
      <protection locked="0"/>
    </xf>
    <xf numFmtId="49" fontId="5" fillId="0" borderId="13" xfId="0" applyNumberFormat="1" applyFont="1" applyBorder="1" applyAlignment="1" applyProtection="1">
      <alignment horizontal="left" vertical="top" wrapText="1" readingOrder="1"/>
      <protection locked="0"/>
    </xf>
    <xf numFmtId="0" fontId="5" fillId="0" borderId="0" xfId="0" applyFont="1" applyAlignment="1">
      <alignment vertical="center" readingOrder="1"/>
    </xf>
    <xf numFmtId="49" fontId="4" fillId="5" borderId="2" xfId="0" applyNumberFormat="1" applyFont="1" applyFill="1" applyBorder="1" applyAlignment="1" applyProtection="1">
      <alignment horizontal="left" vertical="top" wrapText="1" readingOrder="1"/>
      <protection locked="0"/>
    </xf>
    <xf numFmtId="49" fontId="4" fillId="0" borderId="13" xfId="0" applyNumberFormat="1" applyFont="1" applyBorder="1" applyAlignment="1" applyProtection="1">
      <alignment horizontal="left" vertical="top" wrapText="1" readingOrder="1"/>
      <protection locked="0"/>
    </xf>
    <xf numFmtId="49" fontId="21" fillId="0" borderId="2" xfId="0" applyNumberFormat="1" applyFont="1" applyBorder="1" applyAlignment="1" applyProtection="1">
      <alignment horizontal="left" vertical="top" wrapText="1" readingOrder="1"/>
      <protection locked="0"/>
    </xf>
    <xf numFmtId="49" fontId="31" fillId="0" borderId="1" xfId="0" applyNumberFormat="1" applyFont="1" applyBorder="1" applyAlignment="1" applyProtection="1">
      <alignment horizontal="left" vertical="top" wrapText="1" readingOrder="1"/>
      <protection locked="0"/>
    </xf>
    <xf numFmtId="49" fontId="4" fillId="0" borderId="6" xfId="0" applyNumberFormat="1" applyFont="1" applyFill="1" applyBorder="1" applyAlignment="1" applyProtection="1">
      <alignment horizontal="left" vertical="top" wrapText="1" readingOrder="1"/>
      <protection locked="0"/>
    </xf>
    <xf numFmtId="49" fontId="5" fillId="0" borderId="14" xfId="0" applyNumberFormat="1" applyFont="1" applyBorder="1" applyAlignment="1" applyProtection="1">
      <alignment horizontal="left" vertical="top" wrapText="1" readingOrder="1"/>
      <protection locked="0"/>
    </xf>
    <xf numFmtId="49" fontId="4" fillId="0" borderId="14" xfId="0" applyNumberFormat="1" applyFont="1" applyBorder="1" applyAlignment="1" applyProtection="1">
      <alignment horizontal="left" vertical="top" wrapText="1" readingOrder="1"/>
      <protection locked="0"/>
    </xf>
    <xf numFmtId="49" fontId="4" fillId="0" borderId="15" xfId="0" applyNumberFormat="1" applyFont="1" applyBorder="1" applyAlignment="1" applyProtection="1">
      <alignment horizontal="left" vertical="top" wrapText="1" readingOrder="1"/>
      <protection locked="0"/>
    </xf>
    <xf numFmtId="49" fontId="5" fillId="0" borderId="0" xfId="0" applyNumberFormat="1" applyFont="1" applyBorder="1" applyAlignment="1" applyProtection="1">
      <alignment horizontal="left" vertical="top" readingOrder="1"/>
      <protection locked="0"/>
    </xf>
    <xf numFmtId="49" fontId="28" fillId="0" borderId="12" xfId="0" applyNumberFormat="1" applyFont="1" applyBorder="1" applyAlignment="1" applyProtection="1">
      <alignment horizontal="left" vertical="top" wrapText="1" readingOrder="1"/>
      <protection locked="0"/>
    </xf>
    <xf numFmtId="49" fontId="5" fillId="0" borderId="0" xfId="0" applyNumberFormat="1" applyFont="1" applyAlignment="1" applyProtection="1">
      <alignment horizontal="left" vertical="top" wrapText="1" readingOrder="1"/>
      <protection locked="0"/>
    </xf>
    <xf numFmtId="49" fontId="5" fillId="0" borderId="9" xfId="0" applyNumberFormat="1" applyFont="1" applyBorder="1" applyAlignment="1" applyProtection="1">
      <alignment horizontal="left" vertical="top" wrapText="1" readingOrder="1"/>
      <protection locked="0"/>
    </xf>
    <xf numFmtId="49" fontId="4" fillId="0" borderId="4" xfId="0" applyNumberFormat="1" applyFont="1" applyBorder="1" applyAlignment="1" applyProtection="1">
      <alignment horizontal="left" vertical="top" wrapText="1" readingOrder="1"/>
      <protection locked="0"/>
    </xf>
    <xf numFmtId="49" fontId="28" fillId="0" borderId="2" xfId="0" applyNumberFormat="1" applyFont="1" applyBorder="1" applyAlignment="1" applyProtection="1">
      <alignment horizontal="left" vertical="top" wrapText="1" readingOrder="1"/>
      <protection locked="0"/>
    </xf>
    <xf numFmtId="0" fontId="5" fillId="0" borderId="41" xfId="0" applyFont="1" applyBorder="1" applyAlignment="1">
      <alignment readingOrder="1"/>
    </xf>
    <xf numFmtId="49" fontId="5" fillId="0" borderId="0" xfId="0" applyNumberFormat="1" applyFont="1" applyFill="1" applyBorder="1" applyAlignment="1" applyProtection="1">
      <alignment horizontal="left" vertical="top" readingOrder="1"/>
      <protection locked="0"/>
    </xf>
    <xf numFmtId="0" fontId="5" fillId="0" borderId="20" xfId="0" applyFont="1" applyBorder="1" applyAlignment="1">
      <alignment readingOrder="1"/>
    </xf>
    <xf numFmtId="0" fontId="5" fillId="0" borderId="0" xfId="0" applyFont="1" applyFill="1" applyBorder="1" applyAlignment="1">
      <alignment readingOrder="1"/>
    </xf>
    <xf numFmtId="0" fontId="5" fillId="0" borderId="0" xfId="0" applyFont="1" applyFill="1" applyBorder="1" applyAlignment="1">
      <alignment vertical="top" readingOrder="1"/>
    </xf>
    <xf numFmtId="49" fontId="5" fillId="0" borderId="5" xfId="0" applyNumberFormat="1" applyFont="1" applyFill="1" applyBorder="1" applyAlignment="1" applyProtection="1">
      <alignment horizontal="left" vertical="top" wrapText="1" readingOrder="1"/>
      <protection locked="0"/>
    </xf>
    <xf numFmtId="49" fontId="5" fillId="0" borderId="8" xfId="0" applyNumberFormat="1" applyFont="1" applyFill="1" applyBorder="1" applyAlignment="1" applyProtection="1">
      <alignment horizontal="left" vertical="top" wrapText="1" readingOrder="1"/>
      <protection locked="0"/>
    </xf>
    <xf numFmtId="0" fontId="40" fillId="11" borderId="8" xfId="0" applyFont="1" applyFill="1" applyBorder="1" applyAlignment="1">
      <alignment horizontal="center" vertical="center" wrapText="1"/>
    </xf>
    <xf numFmtId="0" fontId="40" fillId="11" borderId="2" xfId="0" applyFont="1" applyFill="1" applyBorder="1" applyAlignment="1">
      <alignment horizontal="center" vertical="center" wrapText="1"/>
    </xf>
    <xf numFmtId="0" fontId="40" fillId="0" borderId="42" xfId="0" applyFont="1" applyBorder="1" applyAlignment="1">
      <alignment horizontal="center" vertical="center" wrapText="1"/>
    </xf>
    <xf numFmtId="49" fontId="5" fillId="5" borderId="1" xfId="0" applyNumberFormat="1" applyFont="1" applyFill="1" applyBorder="1" applyAlignment="1" applyProtection="1">
      <alignment horizontal="left" vertical="top" wrapText="1" readingOrder="1"/>
      <protection locked="0"/>
    </xf>
    <xf numFmtId="49" fontId="5" fillId="5" borderId="13" xfId="0" applyNumberFormat="1" applyFont="1" applyFill="1" applyBorder="1" applyAlignment="1" applyProtection="1">
      <alignment horizontal="left" vertical="top" wrapText="1" readingOrder="1"/>
      <protection locked="0"/>
    </xf>
    <xf numFmtId="49" fontId="5" fillId="5" borderId="2" xfId="0" applyNumberFormat="1" applyFont="1" applyFill="1" applyBorder="1" applyAlignment="1" applyProtection="1">
      <alignment horizontal="left" vertical="top" wrapText="1" readingOrder="1"/>
      <protection locked="0"/>
    </xf>
    <xf numFmtId="49" fontId="8" fillId="2" borderId="3" xfId="0" applyNumberFormat="1" applyFont="1" applyFill="1" applyBorder="1" applyAlignment="1" applyProtection="1">
      <alignment horizontal="left" vertical="top" wrapText="1" readingOrder="1"/>
      <protection locked="0"/>
    </xf>
    <xf numFmtId="0" fontId="1" fillId="0" borderId="2" xfId="0" applyFont="1" applyBorder="1" applyAlignment="1">
      <alignment vertical="top" wrapText="1"/>
    </xf>
    <xf numFmtId="0" fontId="2" fillId="0" borderId="1" xfId="0" applyFont="1" applyFill="1" applyBorder="1" applyAlignment="1">
      <alignment vertical="top" wrapText="1"/>
    </xf>
    <xf numFmtId="0" fontId="1" fillId="0" borderId="1" xfId="0" applyFont="1" applyFill="1" applyBorder="1" applyAlignment="1">
      <alignment vertical="top" wrapText="1"/>
    </xf>
    <xf numFmtId="0" fontId="2" fillId="0" borderId="1" xfId="0" applyFont="1" applyBorder="1" applyAlignment="1">
      <alignment vertical="top" wrapText="1"/>
    </xf>
    <xf numFmtId="0" fontId="1" fillId="0" borderId="1" xfId="0" applyFont="1" applyBorder="1" applyAlignment="1">
      <alignment vertical="top" wrapText="1"/>
    </xf>
    <xf numFmtId="0" fontId="7" fillId="0" borderId="2" xfId="0" applyFont="1" applyBorder="1" applyAlignment="1">
      <alignment vertical="top" wrapText="1"/>
    </xf>
    <xf numFmtId="49" fontId="5" fillId="0" borderId="13" xfId="0" applyNumberFormat="1" applyFont="1" applyFill="1" applyBorder="1" applyAlignment="1" applyProtection="1">
      <alignment horizontal="left" vertical="top" wrapText="1" readingOrder="1"/>
      <protection locked="0"/>
    </xf>
    <xf numFmtId="0" fontId="17" fillId="0" borderId="0" xfId="0" applyFont="1"/>
    <xf numFmtId="0" fontId="0" fillId="15" borderId="18" xfId="0" applyFill="1" applyBorder="1" applyAlignment="1">
      <alignment horizontal="left" vertical="top"/>
    </xf>
    <xf numFmtId="4" fontId="47" fillId="0" borderId="0" xfId="0" applyNumberFormat="1" applyFont="1" applyFill="1"/>
    <xf numFmtId="4" fontId="0" fillId="0" borderId="0" xfId="0" applyNumberFormat="1" applyFill="1"/>
    <xf numFmtId="0" fontId="48" fillId="0" borderId="0" xfId="0" applyFont="1" applyFill="1"/>
    <xf numFmtId="0" fontId="0" fillId="15" borderId="18" xfId="0" applyFill="1" applyBorder="1"/>
    <xf numFmtId="17" fontId="0" fillId="15" borderId="18" xfId="0" applyNumberFormat="1" applyFill="1" applyBorder="1"/>
    <xf numFmtId="4" fontId="0" fillId="8" borderId="18" xfId="0" applyNumberFormat="1" applyFill="1" applyBorder="1"/>
    <xf numFmtId="4" fontId="0" fillId="15" borderId="18" xfId="0" applyNumberFormat="1" applyFill="1" applyBorder="1"/>
    <xf numFmtId="0" fontId="0" fillId="15" borderId="18" xfId="0" applyFill="1" applyBorder="1" applyAlignment="1">
      <alignment wrapText="1"/>
    </xf>
    <xf numFmtId="4" fontId="0" fillId="15" borderId="0" xfId="0" applyNumberFormat="1" applyFill="1" applyBorder="1"/>
    <xf numFmtId="0" fontId="0" fillId="0" borderId="0" xfId="0" applyFill="1" applyBorder="1"/>
    <xf numFmtId="0" fontId="16" fillId="15" borderId="0" xfId="0" applyFont="1" applyFill="1" applyAlignment="1">
      <alignment vertical="top"/>
    </xf>
    <xf numFmtId="0" fontId="29" fillId="15" borderId="18" xfId="0" applyFont="1" applyFill="1" applyBorder="1" applyAlignment="1">
      <alignment wrapText="1"/>
    </xf>
    <xf numFmtId="0" fontId="29" fillId="15" borderId="18" xfId="0" applyFont="1" applyFill="1" applyBorder="1" applyAlignment="1">
      <alignment vertical="top" wrapText="1"/>
    </xf>
    <xf numFmtId="0" fontId="1" fillId="0" borderId="5" xfId="0" applyFont="1" applyBorder="1" applyAlignment="1">
      <alignment vertical="top" wrapText="1"/>
    </xf>
    <xf numFmtId="0" fontId="14" fillId="0" borderId="13" xfId="0" applyFont="1" applyBorder="1" applyAlignment="1">
      <alignment vertical="top" wrapText="1"/>
    </xf>
    <xf numFmtId="4" fontId="0" fillId="8" borderId="18" xfId="0" applyNumberFormat="1" applyFont="1" applyFill="1" applyBorder="1" applyProtection="1">
      <protection locked="0"/>
    </xf>
    <xf numFmtId="4" fontId="0" fillId="15" borderId="18" xfId="0" applyNumberFormat="1" applyFill="1" applyBorder="1" applyAlignment="1">
      <alignment wrapText="1"/>
    </xf>
    <xf numFmtId="0" fontId="0" fillId="15" borderId="0" xfId="0" applyFill="1"/>
    <xf numFmtId="0" fontId="0" fillId="15" borderId="18" xfId="0" applyFill="1" applyBorder="1" applyAlignment="1">
      <alignment vertical="center"/>
    </xf>
    <xf numFmtId="0" fontId="0" fillId="15" borderId="18" xfId="0" applyFill="1" applyBorder="1" applyAlignment="1">
      <alignment vertical="center" wrapText="1"/>
    </xf>
    <xf numFmtId="43" fontId="0" fillId="15" borderId="18" xfId="4" applyFont="1" applyFill="1" applyBorder="1" applyAlignment="1">
      <alignment horizontal="center"/>
    </xf>
    <xf numFmtId="49" fontId="4" fillId="0" borderId="18" xfId="0" applyNumberFormat="1" applyFont="1" applyFill="1" applyBorder="1" applyAlignment="1" applyProtection="1">
      <alignment horizontal="center" vertical="center" wrapText="1"/>
      <protection locked="0"/>
    </xf>
    <xf numFmtId="49" fontId="21" fillId="0" borderId="18" xfId="0" applyNumberFormat="1" applyFont="1" applyFill="1" applyBorder="1" applyAlignment="1" applyProtection="1">
      <alignment horizontal="left" vertical="top" wrapText="1" readingOrder="1"/>
      <protection locked="0"/>
    </xf>
    <xf numFmtId="49" fontId="4" fillId="0" borderId="0" xfId="0" applyNumberFormat="1" applyFont="1" applyFill="1" applyBorder="1" applyAlignment="1" applyProtection="1">
      <alignment horizontal="left" vertical="top" wrapText="1" readingOrder="1"/>
      <protection locked="0"/>
    </xf>
    <xf numFmtId="0" fontId="0" fillId="8" borderId="0" xfId="0" applyFill="1"/>
    <xf numFmtId="0" fontId="16" fillId="0" borderId="0" xfId="0" applyFont="1" applyAlignment="1">
      <alignment wrapText="1"/>
    </xf>
    <xf numFmtId="9" fontId="0" fillId="0" borderId="0" xfId="0" applyNumberFormat="1"/>
    <xf numFmtId="169" fontId="0" fillId="0" borderId="0" xfId="0" applyNumberFormat="1"/>
    <xf numFmtId="169" fontId="0" fillId="8" borderId="0" xfId="0" applyNumberFormat="1" applyFill="1"/>
    <xf numFmtId="49" fontId="28" fillId="0" borderId="4" xfId="0" applyNumberFormat="1" applyFont="1" applyFill="1" applyBorder="1" applyAlignment="1" applyProtection="1">
      <alignment horizontal="left" vertical="top" wrapText="1" readingOrder="1"/>
      <protection locked="0"/>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49" fontId="8" fillId="3" borderId="15" xfId="0" applyNumberFormat="1" applyFont="1" applyFill="1" applyBorder="1" applyAlignment="1" applyProtection="1">
      <alignment horizontal="left" vertical="center" readingOrder="1"/>
      <protection locked="0"/>
    </xf>
    <xf numFmtId="0" fontId="0" fillId="0" borderId="18" xfId="0" applyBorder="1"/>
    <xf numFmtId="0" fontId="57" fillId="0" borderId="0" xfId="0" applyFont="1" applyBorder="1"/>
    <xf numFmtId="0" fontId="56" fillId="5" borderId="0" xfId="0" applyFont="1" applyFill="1" applyAlignment="1">
      <alignment wrapText="1"/>
    </xf>
    <xf numFmtId="0" fontId="0" fillId="0" borderId="18" xfId="0" applyFill="1" applyBorder="1"/>
    <xf numFmtId="0" fontId="0" fillId="0" borderId="18" xfId="0" applyFont="1" applyBorder="1" applyAlignment="1">
      <alignment horizontal="left" vertical="center" wrapText="1"/>
    </xf>
    <xf numFmtId="0" fontId="0" fillId="0" borderId="18" xfId="0" applyFont="1" applyBorder="1"/>
    <xf numFmtId="49" fontId="5" fillId="0" borderId="6" xfId="0" applyNumberFormat="1" applyFont="1" applyFill="1" applyBorder="1" applyAlignment="1" applyProtection="1">
      <alignment horizontal="left" vertical="top" wrapText="1" readingOrder="1"/>
      <protection locked="0"/>
    </xf>
    <xf numFmtId="49" fontId="5" fillId="0" borderId="0" xfId="0" applyNumberFormat="1" applyFont="1" applyFill="1" applyAlignment="1" applyProtection="1">
      <alignment horizontal="left" vertical="top" readingOrder="1"/>
      <protection locked="0"/>
    </xf>
    <xf numFmtId="0" fontId="5" fillId="0" borderId="0" xfId="0" applyFont="1" applyFill="1" applyAlignment="1">
      <alignment horizontal="left" vertical="top" readingOrder="1"/>
    </xf>
    <xf numFmtId="49" fontId="8" fillId="3" borderId="14" xfId="0" applyNumberFormat="1" applyFont="1" applyFill="1" applyBorder="1" applyAlignment="1" applyProtection="1">
      <alignment vertical="center" readingOrder="1"/>
      <protection locked="0"/>
    </xf>
    <xf numFmtId="49" fontId="8" fillId="3" borderId="15" xfId="0" applyNumberFormat="1" applyFont="1" applyFill="1" applyBorder="1" applyAlignment="1" applyProtection="1">
      <alignment vertical="center" readingOrder="1"/>
      <protection locked="0"/>
    </xf>
    <xf numFmtId="49" fontId="8" fillId="3" borderId="4" xfId="0" applyNumberFormat="1" applyFont="1" applyFill="1" applyBorder="1" applyAlignment="1" applyProtection="1">
      <alignment vertical="center" readingOrder="1"/>
      <protection locked="0"/>
    </xf>
    <xf numFmtId="49" fontId="8" fillId="3" borderId="14" xfId="0" applyNumberFormat="1" applyFont="1" applyFill="1" applyBorder="1" applyAlignment="1" applyProtection="1">
      <alignment vertical="center" wrapText="1" readingOrder="1"/>
      <protection locked="0"/>
    </xf>
    <xf numFmtId="49" fontId="8" fillId="3" borderId="15" xfId="0" applyNumberFormat="1" applyFont="1" applyFill="1" applyBorder="1" applyAlignment="1" applyProtection="1">
      <alignment vertical="center" wrapText="1" readingOrder="1"/>
      <protection locked="0"/>
    </xf>
    <xf numFmtId="49" fontId="8" fillId="3" borderId="4" xfId="0" applyNumberFormat="1" applyFont="1" applyFill="1" applyBorder="1" applyAlignment="1" applyProtection="1">
      <alignment vertical="center" wrapText="1" readingOrder="1"/>
      <protection locked="0"/>
    </xf>
    <xf numFmtId="49" fontId="8" fillId="2" borderId="15" xfId="0" applyNumberFormat="1" applyFont="1" applyFill="1" applyBorder="1" applyAlignment="1" applyProtection="1">
      <alignment horizontal="center" vertical="center" wrapText="1" readingOrder="1"/>
      <protection locked="0"/>
    </xf>
    <xf numFmtId="49" fontId="8" fillId="2" borderId="1" xfId="0" applyNumberFormat="1" applyFont="1" applyFill="1" applyBorder="1" applyAlignment="1" applyProtection="1">
      <alignment horizontal="center" vertical="center" wrapText="1" readingOrder="1"/>
      <protection locked="0"/>
    </xf>
    <xf numFmtId="49" fontId="8" fillId="2" borderId="1" xfId="0" applyNumberFormat="1" applyFont="1" applyFill="1" applyBorder="1" applyAlignment="1" applyProtection="1">
      <alignment vertical="center" wrapText="1" readingOrder="1"/>
      <protection locked="0"/>
    </xf>
    <xf numFmtId="0" fontId="5" fillId="0" borderId="4" xfId="0" applyFont="1" applyBorder="1" applyAlignment="1">
      <alignment vertical="top" wrapText="1"/>
    </xf>
    <xf numFmtId="0" fontId="5" fillId="0" borderId="6" xfId="0" applyFont="1" applyBorder="1" applyAlignment="1">
      <alignment vertical="top" wrapText="1"/>
    </xf>
    <xf numFmtId="49" fontId="5" fillId="0" borderId="6" xfId="0" applyNumberFormat="1" applyFont="1" applyBorder="1" applyAlignment="1" applyProtection="1">
      <alignment horizontal="left" vertical="top" wrapText="1" readingOrder="1"/>
      <protection locked="0"/>
    </xf>
    <xf numFmtId="49" fontId="28" fillId="0" borderId="6" xfId="0" applyNumberFormat="1" applyFont="1" applyBorder="1" applyAlignment="1" applyProtection="1">
      <alignment horizontal="left" vertical="top" wrapText="1" readingOrder="1"/>
      <protection locked="0"/>
    </xf>
    <xf numFmtId="49" fontId="28" fillId="0" borderId="8" xfId="0" applyNumberFormat="1" applyFont="1" applyBorder="1" applyAlignment="1" applyProtection="1">
      <alignment horizontal="left" vertical="top" wrapText="1" readingOrder="1"/>
      <protection locked="0"/>
    </xf>
    <xf numFmtId="49" fontId="8" fillId="3" borderId="1" xfId="0" applyNumberFormat="1" applyFont="1" applyFill="1" applyBorder="1" applyAlignment="1" applyProtection="1">
      <alignment horizontal="left" vertical="center" readingOrder="1"/>
      <protection locked="0"/>
    </xf>
    <xf numFmtId="49" fontId="8" fillId="3" borderId="1" xfId="0" applyNumberFormat="1" applyFont="1" applyFill="1" applyBorder="1" applyAlignment="1" applyProtection="1">
      <alignment vertical="center" readingOrder="1"/>
      <protection locked="0"/>
    </xf>
    <xf numFmtId="49" fontId="8" fillId="3" borderId="1" xfId="0" applyNumberFormat="1" applyFont="1" applyFill="1" applyBorder="1" applyAlignment="1" applyProtection="1">
      <alignment vertical="center" wrapText="1" readingOrder="1"/>
      <protection locked="0"/>
    </xf>
    <xf numFmtId="49" fontId="8" fillId="3" borderId="1" xfId="0" applyNumberFormat="1" applyFont="1" applyFill="1" applyBorder="1" applyAlignment="1" applyProtection="1">
      <alignment horizontal="left" vertical="center" wrapText="1" readingOrder="1"/>
      <protection locked="0"/>
    </xf>
    <xf numFmtId="49" fontId="5" fillId="0" borderId="1" xfId="0" applyNumberFormat="1" applyFont="1" applyBorder="1" applyAlignment="1" applyProtection="1">
      <alignment vertical="top" wrapText="1" readingOrder="1"/>
      <protection locked="0"/>
    </xf>
    <xf numFmtId="0" fontId="5" fillId="0" borderId="1" xfId="0" applyFont="1" applyFill="1" applyBorder="1" applyAlignment="1">
      <alignment vertical="top" wrapText="1"/>
    </xf>
    <xf numFmtId="49" fontId="31" fillId="0" borderId="4" xfId="0" applyNumberFormat="1" applyFont="1" applyBorder="1" applyAlignment="1" applyProtection="1">
      <alignment horizontal="left" vertical="top" wrapText="1" readingOrder="1"/>
      <protection locked="0"/>
    </xf>
    <xf numFmtId="49" fontId="8" fillId="3" borderId="9" xfId="0" applyNumberFormat="1" applyFont="1" applyFill="1" applyBorder="1" applyAlignment="1" applyProtection="1">
      <alignment vertical="center" wrapText="1" readingOrder="1"/>
      <protection locked="0"/>
    </xf>
    <xf numFmtId="49" fontId="8" fillId="3" borderId="5" xfId="0" applyNumberFormat="1" applyFont="1" applyFill="1" applyBorder="1" applyAlignment="1" applyProtection="1">
      <alignment vertical="center" wrapText="1" readingOrder="1"/>
      <protection locked="0"/>
    </xf>
    <xf numFmtId="49" fontId="3" fillId="3" borderId="15" xfId="0" applyNumberFormat="1" applyFont="1" applyFill="1" applyBorder="1" applyAlignment="1" applyProtection="1">
      <alignment vertical="center" readingOrder="1"/>
      <protection locked="0"/>
    </xf>
    <xf numFmtId="0" fontId="0" fillId="0" borderId="18" xfId="0" applyBorder="1" applyAlignment="1">
      <alignment vertical="top"/>
    </xf>
    <xf numFmtId="0" fontId="0" fillId="0" borderId="26" xfId="0" applyBorder="1"/>
    <xf numFmtId="0" fontId="0" fillId="0" borderId="18" xfId="0" applyBorder="1" applyAlignment="1">
      <alignment vertical="top" wrapText="1"/>
    </xf>
    <xf numFmtId="0" fontId="0" fillId="0" borderId="18" xfId="0" applyFill="1" applyBorder="1" applyAlignment="1">
      <alignment vertical="top"/>
    </xf>
    <xf numFmtId="0" fontId="49" fillId="16" borderId="0" xfId="0" applyFont="1" applyFill="1"/>
    <xf numFmtId="0" fontId="16" fillId="16" borderId="0" xfId="0" applyFont="1" applyFill="1"/>
    <xf numFmtId="0" fontId="17" fillId="0" borderId="0" xfId="0" applyFont="1" applyAlignment="1">
      <alignment horizontal="center"/>
    </xf>
    <xf numFmtId="0" fontId="59" fillId="8" borderId="18" xfId="0" applyFont="1" applyFill="1" applyBorder="1" applyAlignment="1">
      <alignment horizontal="center"/>
    </xf>
    <xf numFmtId="0" fontId="0" fillId="15" borderId="18" xfId="0" applyFill="1" applyBorder="1" applyAlignment="1"/>
    <xf numFmtId="10" fontId="0" fillId="8" borderId="18" xfId="6" applyNumberFormat="1" applyFont="1" applyFill="1" applyBorder="1"/>
    <xf numFmtId="4" fontId="19" fillId="8" borderId="18" xfId="1" applyNumberFormat="1" applyFill="1" applyBorder="1"/>
    <xf numFmtId="4" fontId="19" fillId="8" borderId="18" xfId="1" applyNumberFormat="1" applyFill="1" applyBorder="1" applyProtection="1">
      <protection locked="0"/>
    </xf>
    <xf numFmtId="0" fontId="11" fillId="15" borderId="0" xfId="0" applyFont="1" applyFill="1" applyBorder="1" applyAlignment="1">
      <alignment vertical="center" wrapText="1"/>
    </xf>
    <xf numFmtId="0" fontId="59" fillId="15" borderId="0" xfId="4" applyNumberFormat="1" applyFont="1" applyFill="1" applyBorder="1" applyAlignment="1">
      <alignment horizontal="center" vertical="center"/>
    </xf>
    <xf numFmtId="4" fontId="0" fillId="0" borderId="0" xfId="0" applyNumberFormat="1" applyFill="1" applyBorder="1"/>
    <xf numFmtId="0" fontId="49" fillId="15" borderId="18" xfId="0" applyFont="1" applyFill="1" applyBorder="1" applyAlignment="1">
      <alignment vertical="center"/>
    </xf>
    <xf numFmtId="4" fontId="16" fillId="16" borderId="18" xfId="0" applyNumberFormat="1" applyFont="1" applyFill="1" applyBorder="1"/>
    <xf numFmtId="0" fontId="16" fillId="15" borderId="18" xfId="0" applyFont="1" applyFill="1" applyBorder="1" applyAlignment="1">
      <alignment vertical="center"/>
    </xf>
    <xf numFmtId="0" fontId="16" fillId="15" borderId="18" xfId="0" applyFont="1" applyFill="1" applyBorder="1" applyAlignment="1">
      <alignment horizontal="left" vertical="center" wrapText="1"/>
    </xf>
    <xf numFmtId="0" fontId="11" fillId="15" borderId="0" xfId="0" applyFont="1" applyFill="1" applyBorder="1" applyAlignment="1">
      <alignment vertical="top"/>
    </xf>
    <xf numFmtId="0" fontId="16" fillId="15" borderId="0" xfId="0" applyFont="1" applyFill="1" applyBorder="1" applyAlignment="1">
      <alignment vertical="top"/>
    </xf>
    <xf numFmtId="0" fontId="29" fillId="15" borderId="18" xfId="1" applyFont="1" applyFill="1" applyBorder="1" applyAlignment="1">
      <alignment wrapText="1"/>
    </xf>
    <xf numFmtId="0" fontId="29" fillId="15" borderId="18" xfId="1" applyFont="1" applyFill="1" applyBorder="1" applyAlignment="1">
      <alignment vertical="top" wrapText="1"/>
    </xf>
    <xf numFmtId="9" fontId="0" fillId="15" borderId="18" xfId="6" applyFont="1" applyFill="1" applyBorder="1"/>
    <xf numFmtId="4" fontId="0" fillId="0" borderId="0" xfId="0" applyNumberFormat="1"/>
    <xf numFmtId="0" fontId="0" fillId="0" borderId="0" xfId="0" applyFill="1" applyBorder="1" applyAlignment="1">
      <alignment vertical="center"/>
    </xf>
    <xf numFmtId="0" fontId="29" fillId="0" borderId="0" xfId="1" applyFont="1" applyFill="1" applyBorder="1" applyAlignment="1">
      <alignment vertical="top" wrapText="1"/>
    </xf>
    <xf numFmtId="0" fontId="2" fillId="0" borderId="4" xfId="0" applyFont="1" applyBorder="1" applyAlignment="1">
      <alignment vertical="top" wrapText="1"/>
    </xf>
    <xf numFmtId="0" fontId="31" fillId="0" borderId="0" xfId="0" applyFont="1" applyAlignment="1">
      <alignment wrapText="1" readingOrder="1"/>
    </xf>
    <xf numFmtId="0" fontId="61" fillId="0" borderId="0" xfId="0" applyFont="1"/>
    <xf numFmtId="49" fontId="5" fillId="0" borderId="0" xfId="0" applyNumberFormat="1" applyFont="1" applyFill="1" applyAlignment="1" applyProtection="1">
      <alignment horizontal="left" vertical="top" wrapText="1" readingOrder="1"/>
      <protection locked="0"/>
    </xf>
    <xf numFmtId="49" fontId="8" fillId="3" borderId="10" xfId="0" applyNumberFormat="1" applyFont="1" applyFill="1" applyBorder="1" applyAlignment="1" applyProtection="1">
      <alignment vertical="center" wrapText="1" readingOrder="1"/>
      <protection locked="0"/>
    </xf>
    <xf numFmtId="49" fontId="8" fillId="3" borderId="6" xfId="0" applyNumberFormat="1" applyFont="1" applyFill="1" applyBorder="1" applyAlignment="1" applyProtection="1">
      <alignment vertical="center" wrapText="1" readingOrder="1"/>
      <protection locked="0"/>
    </xf>
    <xf numFmtId="0" fontId="5" fillId="0" borderId="1" xfId="0" applyFont="1" applyBorder="1" applyAlignment="1">
      <alignment vertical="top" wrapText="1"/>
    </xf>
    <xf numFmtId="0" fontId="4" fillId="0" borderId="1" xfId="0" applyFont="1" applyBorder="1" applyAlignment="1">
      <alignment vertical="top" wrapText="1"/>
    </xf>
    <xf numFmtId="49" fontId="5" fillId="0" borderId="2" xfId="0" applyNumberFormat="1" applyFont="1" applyFill="1" applyBorder="1" applyAlignment="1" applyProtection="1">
      <alignment horizontal="left" vertical="top" wrapText="1" readingOrder="1"/>
      <protection locked="0"/>
    </xf>
    <xf numFmtId="0" fontId="1" fillId="6" borderId="0" xfId="0" applyFont="1" applyFill="1" applyBorder="1" applyAlignment="1">
      <alignment horizontal="right"/>
    </xf>
    <xf numFmtId="0" fontId="2" fillId="6" borderId="0" xfId="0" applyFont="1" applyFill="1" applyBorder="1"/>
    <xf numFmtId="14" fontId="2" fillId="6" borderId="0" xfId="0" applyNumberFormat="1" applyFont="1" applyFill="1" applyBorder="1"/>
    <xf numFmtId="0" fontId="2" fillId="0" borderId="17" xfId="0" applyFont="1" applyBorder="1" applyAlignment="1">
      <alignment horizontal="center"/>
    </xf>
    <xf numFmtId="0" fontId="2" fillId="0" borderId="46" xfId="0" applyFont="1" applyBorder="1"/>
    <xf numFmtId="0" fontId="5" fillId="0" borderId="0" xfId="0" applyFont="1" applyFill="1" applyAlignment="1">
      <alignment readingOrder="1"/>
    </xf>
    <xf numFmtId="49" fontId="5" fillId="0" borderId="18" xfId="0" applyNumberFormat="1" applyFont="1" applyBorder="1" applyAlignment="1" applyProtection="1">
      <alignment horizontal="center" vertical="center" wrapText="1"/>
      <protection locked="0"/>
    </xf>
    <xf numFmtId="49" fontId="4" fillId="0" borderId="18" xfId="0" applyNumberFormat="1" applyFont="1" applyBorder="1" applyAlignment="1" applyProtection="1">
      <alignment horizontal="center" vertical="center" wrapText="1"/>
      <protection locked="0"/>
    </xf>
    <xf numFmtId="49" fontId="4" fillId="0" borderId="18" xfId="0" applyNumberFormat="1" applyFont="1" applyBorder="1" applyAlignment="1" applyProtection="1">
      <alignment horizontal="left" vertical="top" wrapText="1" readingOrder="1"/>
      <protection locked="0"/>
    </xf>
    <xf numFmtId="49" fontId="8" fillId="2" borderId="1" xfId="0" applyNumberFormat="1" applyFont="1" applyFill="1" applyBorder="1" applyAlignment="1" applyProtection="1">
      <alignment vertical="top" wrapText="1" readingOrder="1"/>
      <protection locked="0"/>
    </xf>
    <xf numFmtId="49" fontId="5" fillId="0" borderId="0" xfId="0" applyNumberFormat="1" applyFont="1" applyBorder="1" applyAlignment="1" applyProtection="1">
      <alignment horizontal="left" vertical="top" wrapText="1" readingOrder="1"/>
      <protection locked="0"/>
    </xf>
    <xf numFmtId="49" fontId="37" fillId="15" borderId="3" xfId="0" applyNumberFormat="1" applyFont="1" applyFill="1" applyBorder="1" applyAlignment="1" applyProtection="1">
      <alignment horizontal="left" vertical="top" wrapText="1" readingOrder="1"/>
      <protection locked="0"/>
    </xf>
    <xf numFmtId="49" fontId="37" fillId="15" borderId="10" xfId="0" applyNumberFormat="1" applyFont="1" applyFill="1" applyBorder="1" applyAlignment="1" applyProtection="1">
      <alignment horizontal="left" vertical="top" wrapText="1" readingOrder="1"/>
      <protection locked="0"/>
    </xf>
    <xf numFmtId="0" fontId="12" fillId="15" borderId="1" xfId="3" applyFont="1" applyFill="1" applyBorder="1" applyAlignment="1">
      <alignment vertical="top" wrapText="1"/>
    </xf>
    <xf numFmtId="49" fontId="28" fillId="15" borderId="3" xfId="0" applyNumberFormat="1" applyFont="1" applyFill="1" applyBorder="1" applyAlignment="1" applyProtection="1">
      <alignment horizontal="left" vertical="top" wrapText="1" readingOrder="1"/>
      <protection locked="0"/>
    </xf>
    <xf numFmtId="0" fontId="0" fillId="7" borderId="0" xfId="0" applyFill="1"/>
    <xf numFmtId="0" fontId="0" fillId="7" borderId="0" xfId="0" applyFill="1" applyBorder="1"/>
    <xf numFmtId="0" fontId="1" fillId="7" borderId="1" xfId="0" applyFont="1" applyFill="1" applyBorder="1" applyAlignment="1">
      <alignment vertical="center" wrapText="1"/>
    </xf>
    <xf numFmtId="0" fontId="1" fillId="7" borderId="1" xfId="0" applyFont="1" applyFill="1" applyBorder="1" applyAlignment="1">
      <alignment vertical="center"/>
    </xf>
    <xf numFmtId="0" fontId="3" fillId="4" borderId="9" xfId="0" applyFont="1" applyFill="1" applyBorder="1"/>
    <xf numFmtId="0" fontId="3" fillId="4" borderId="5" xfId="0" applyFont="1" applyFill="1" applyBorder="1"/>
    <xf numFmtId="166" fontId="2" fillId="8" borderId="1" xfId="0" applyNumberFormat="1" applyFont="1" applyFill="1" applyBorder="1" applyAlignment="1">
      <alignment vertical="center"/>
    </xf>
    <xf numFmtId="0" fontId="2" fillId="8" borderId="1" xfId="0" applyFont="1" applyFill="1" applyBorder="1"/>
    <xf numFmtId="0" fontId="1" fillId="8" borderId="1" xfId="0" applyFont="1" applyFill="1" applyBorder="1" applyAlignment="1">
      <alignment horizontal="left" vertical="top" wrapText="1"/>
    </xf>
    <xf numFmtId="0" fontId="8" fillId="4" borderId="9" xfId="0" applyFont="1" applyFill="1" applyBorder="1"/>
    <xf numFmtId="0" fontId="0" fillId="5" borderId="49" xfId="0" applyFill="1" applyBorder="1"/>
    <xf numFmtId="49" fontId="1" fillId="0" borderId="13" xfId="0" applyNumberFormat="1" applyFont="1" applyBorder="1" applyAlignment="1" applyProtection="1">
      <alignment horizontal="left" vertical="top" wrapText="1" readingOrder="1"/>
      <protection locked="0"/>
    </xf>
    <xf numFmtId="0" fontId="1" fillId="0" borderId="13" xfId="0" applyFont="1" applyBorder="1" applyAlignment="1">
      <alignment vertical="top" wrapText="1"/>
    </xf>
    <xf numFmtId="0" fontId="60" fillId="0" borderId="50" xfId="0" applyFont="1" applyBorder="1" applyAlignment="1">
      <alignment vertical="top" wrapText="1"/>
    </xf>
    <xf numFmtId="0" fontId="2" fillId="0" borderId="3" xfId="0" applyFont="1" applyBorder="1" applyAlignment="1">
      <alignment vertical="top" wrapText="1"/>
    </xf>
    <xf numFmtId="49" fontId="8" fillId="3" borderId="2" xfId="0" applyNumberFormat="1" applyFont="1" applyFill="1" applyBorder="1" applyAlignment="1" applyProtection="1">
      <alignment vertical="center" wrapText="1" readingOrder="1"/>
      <protection locked="0"/>
    </xf>
    <xf numFmtId="49" fontId="2" fillId="0" borderId="50" xfId="0" applyNumberFormat="1" applyFont="1" applyBorder="1" applyAlignment="1" applyProtection="1">
      <alignment horizontal="left" vertical="top" wrapText="1" readingOrder="1"/>
      <protection locked="0"/>
    </xf>
    <xf numFmtId="49" fontId="66" fillId="0" borderId="18" xfId="0" applyNumberFormat="1" applyFont="1" applyFill="1" applyBorder="1" applyAlignment="1" applyProtection="1">
      <alignment horizontal="left" vertical="top" wrapText="1" readingOrder="1"/>
      <protection locked="0"/>
    </xf>
    <xf numFmtId="0" fontId="70" fillId="0" borderId="18" xfId="0" applyFont="1" applyFill="1" applyBorder="1" applyAlignment="1">
      <alignment vertical="top" wrapText="1"/>
    </xf>
    <xf numFmtId="0" fontId="0" fillId="8" borderId="18" xfId="0" applyFill="1" applyBorder="1"/>
    <xf numFmtId="0" fontId="0" fillId="0" borderId="18" xfId="0" applyFont="1" applyFill="1" applyBorder="1"/>
    <xf numFmtId="14" fontId="0" fillId="0" borderId="18" xfId="0" applyNumberFormat="1" applyFill="1" applyBorder="1"/>
    <xf numFmtId="0" fontId="0" fillId="15" borderId="18" xfId="0" applyFill="1" applyBorder="1" applyAlignment="1">
      <alignment vertical="top" wrapText="1"/>
    </xf>
    <xf numFmtId="49" fontId="5" fillId="0" borderId="15" xfId="0" applyNumberFormat="1" applyFont="1" applyBorder="1" applyAlignment="1" applyProtection="1">
      <alignment horizontal="left" vertical="top" wrapText="1" readingOrder="1"/>
      <protection locked="0"/>
    </xf>
    <xf numFmtId="0" fontId="73" fillId="0" borderId="0" xfId="0" applyFont="1"/>
    <xf numFmtId="0" fontId="12" fillId="0" borderId="0" xfId="0" applyFont="1"/>
    <xf numFmtId="0" fontId="74" fillId="0" borderId="0" xfId="0" applyFont="1"/>
    <xf numFmtId="0" fontId="75" fillId="0" borderId="0" xfId="0" applyFont="1"/>
    <xf numFmtId="0" fontId="16" fillId="0" borderId="0" xfId="0" applyFont="1" applyFill="1" applyBorder="1"/>
    <xf numFmtId="0" fontId="72" fillId="0" borderId="0" xfId="0" applyFont="1" applyFill="1" applyBorder="1"/>
    <xf numFmtId="0" fontId="57" fillId="0" borderId="0" xfId="0" applyFont="1" applyFill="1" applyBorder="1"/>
    <xf numFmtId="4" fontId="0" fillId="16" borderId="18" xfId="0" applyNumberFormat="1" applyFont="1" applyFill="1" applyBorder="1"/>
    <xf numFmtId="49" fontId="2" fillId="0" borderId="9" xfId="0" applyNumberFormat="1" applyFont="1" applyFill="1" applyBorder="1" applyAlignment="1" applyProtection="1">
      <alignment horizontal="left" vertical="top" wrapText="1" readingOrder="1"/>
      <protection locked="0"/>
    </xf>
    <xf numFmtId="49" fontId="4" fillId="0" borderId="14" xfId="0" applyNumberFormat="1" applyFont="1" applyFill="1" applyBorder="1" applyAlignment="1" applyProtection="1">
      <alignment horizontal="left" vertical="top" wrapText="1" readingOrder="1"/>
      <protection locked="0"/>
    </xf>
    <xf numFmtId="49" fontId="5" fillId="0" borderId="10" xfId="0" applyNumberFormat="1" applyFont="1" applyFill="1" applyBorder="1" applyAlignment="1" applyProtection="1">
      <alignment horizontal="left" vertical="top" wrapText="1" readingOrder="1"/>
      <protection locked="0"/>
    </xf>
    <xf numFmtId="0" fontId="58" fillId="0" borderId="1" xfId="3" applyFont="1" applyFill="1" applyBorder="1" applyAlignment="1">
      <alignment wrapText="1"/>
    </xf>
    <xf numFmtId="49" fontId="28" fillId="0" borderId="3" xfId="0" applyNumberFormat="1" applyFont="1" applyFill="1" applyBorder="1" applyAlignment="1" applyProtection="1">
      <alignment horizontal="left" vertical="top" wrapText="1" readingOrder="1"/>
      <protection locked="0"/>
    </xf>
    <xf numFmtId="0" fontId="54" fillId="0" borderId="12" xfId="0" applyFont="1" applyBorder="1" applyAlignment="1">
      <alignment vertical="center" wrapText="1"/>
    </xf>
    <xf numFmtId="0" fontId="54" fillId="0" borderId="10" xfId="0" applyFont="1" applyBorder="1" applyAlignment="1">
      <alignment vertical="center" wrapText="1"/>
    </xf>
    <xf numFmtId="0" fontId="54" fillId="0" borderId="6" xfId="0" applyFont="1" applyBorder="1" applyAlignment="1">
      <alignment vertical="center" wrapText="1"/>
    </xf>
    <xf numFmtId="0" fontId="51" fillId="8" borderId="13" xfId="0" applyFont="1" applyFill="1" applyBorder="1" applyAlignment="1">
      <alignment horizontal="center" vertical="center"/>
    </xf>
    <xf numFmtId="0" fontId="51" fillId="8" borderId="9" xfId="0" applyFont="1" applyFill="1" applyBorder="1" applyAlignment="1">
      <alignment horizontal="center" vertical="center"/>
    </xf>
    <xf numFmtId="0" fontId="51" fillId="8" borderId="5" xfId="0" applyFont="1" applyFill="1" applyBorder="1" applyAlignment="1">
      <alignment horizontal="center" vertical="center"/>
    </xf>
    <xf numFmtId="0" fontId="52" fillId="8" borderId="11" xfId="0" applyFont="1" applyFill="1" applyBorder="1" applyAlignment="1">
      <alignment horizontal="center" vertical="center"/>
    </xf>
    <xf numFmtId="0" fontId="52" fillId="8" borderId="0" xfId="0" applyFont="1" applyFill="1" applyBorder="1" applyAlignment="1">
      <alignment horizontal="center" vertical="center"/>
    </xf>
    <xf numFmtId="0" fontId="52" fillId="8" borderId="8" xfId="0" applyFont="1" applyFill="1" applyBorder="1" applyAlignment="1">
      <alignment horizontal="center" vertical="center"/>
    </xf>
    <xf numFmtId="0" fontId="53" fillId="0" borderId="11" xfId="0" applyFont="1" applyBorder="1" applyAlignment="1">
      <alignment vertical="center"/>
    </xf>
    <xf numFmtId="0" fontId="53" fillId="0" borderId="0" xfId="0" applyFont="1" applyBorder="1" applyAlignment="1">
      <alignment vertical="center"/>
    </xf>
    <xf numFmtId="0" fontId="53" fillId="0" borderId="8" xfId="0" applyFont="1" applyBorder="1" applyAlignment="1">
      <alignment vertical="center"/>
    </xf>
    <xf numFmtId="0" fontId="54" fillId="0" borderId="11" xfId="0" applyFont="1" applyBorder="1" applyAlignment="1">
      <alignment vertical="center" wrapText="1"/>
    </xf>
    <xf numFmtId="0" fontId="54" fillId="0" borderId="0" xfId="0" applyFont="1" applyBorder="1" applyAlignment="1">
      <alignment vertical="center" wrapText="1"/>
    </xf>
    <xf numFmtId="0" fontId="54" fillId="0" borderId="8" xfId="0" applyFont="1" applyBorder="1" applyAlignment="1">
      <alignment vertical="center" wrapText="1"/>
    </xf>
    <xf numFmtId="0" fontId="40" fillId="13" borderId="2" xfId="0" applyFont="1" applyFill="1" applyBorder="1" applyAlignment="1">
      <alignment horizontal="left" vertical="top" wrapText="1"/>
    </xf>
    <xf numFmtId="0" fontId="40" fillId="13" borderId="3" xfId="0" applyFont="1" applyFill="1" applyBorder="1" applyAlignment="1">
      <alignment horizontal="left" vertical="top"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40" fillId="2" borderId="15"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40" fillId="11" borderId="2" xfId="0" applyFont="1" applyFill="1" applyBorder="1" applyAlignment="1">
      <alignment horizontal="left" vertical="center" wrapText="1"/>
    </xf>
    <xf numFmtId="0" fontId="40" fillId="11" borderId="3" xfId="0" applyFont="1" applyFill="1" applyBorder="1" applyAlignment="1">
      <alignment horizontal="left" vertical="center" wrapText="1"/>
    </xf>
    <xf numFmtId="0" fontId="40" fillId="11" borderId="14" xfId="0" applyFont="1" applyFill="1" applyBorder="1" applyAlignment="1">
      <alignment horizontal="center" vertical="center" wrapText="1"/>
    </xf>
    <xf numFmtId="0" fontId="40" fillId="11" borderId="15" xfId="0" applyFont="1" applyFill="1" applyBorder="1" applyAlignment="1">
      <alignment horizontal="center" vertical="center" wrapText="1"/>
    </xf>
    <xf numFmtId="0" fontId="40" fillId="11" borderId="4" xfId="0" applyFont="1" applyFill="1" applyBorder="1" applyAlignment="1">
      <alignment horizontal="center" vertical="center" wrapText="1"/>
    </xf>
    <xf numFmtId="0" fontId="42" fillId="12" borderId="2" xfId="0" applyFont="1" applyFill="1" applyBorder="1" applyAlignment="1">
      <alignment horizontal="left" vertical="top" wrapText="1"/>
    </xf>
    <xf numFmtId="0" fontId="42" fillId="12" borderId="3" xfId="0" applyFont="1" applyFill="1" applyBorder="1" applyAlignment="1">
      <alignment horizontal="left" vertical="top" wrapText="1"/>
    </xf>
    <xf numFmtId="49" fontId="8" fillId="3" borderId="14" xfId="0" applyNumberFormat="1" applyFont="1" applyFill="1" applyBorder="1" applyAlignment="1" applyProtection="1">
      <alignment vertical="center" wrapText="1" readingOrder="1"/>
      <protection locked="0"/>
    </xf>
    <xf numFmtId="49" fontId="8" fillId="3" borderId="15" xfId="0" applyNumberFormat="1" applyFont="1" applyFill="1" applyBorder="1" applyAlignment="1" applyProtection="1">
      <alignment vertical="center" wrapText="1" readingOrder="1"/>
      <protection locked="0"/>
    </xf>
    <xf numFmtId="49" fontId="8" fillId="3" borderId="4" xfId="0" applyNumberFormat="1" applyFont="1" applyFill="1" applyBorder="1" applyAlignment="1" applyProtection="1">
      <alignment vertical="center" wrapText="1" readingOrder="1"/>
      <protection locked="0"/>
    </xf>
    <xf numFmtId="49" fontId="8" fillId="3" borderId="14" xfId="0" applyNumberFormat="1" applyFont="1" applyFill="1" applyBorder="1" applyAlignment="1" applyProtection="1">
      <alignment horizontal="left" vertical="center" wrapText="1" readingOrder="1"/>
      <protection locked="0"/>
    </xf>
    <xf numFmtId="49" fontId="8" fillId="3" borderId="15" xfId="0" applyNumberFormat="1" applyFont="1" applyFill="1" applyBorder="1" applyAlignment="1" applyProtection="1">
      <alignment horizontal="left" vertical="center" wrapText="1" readingOrder="1"/>
      <protection locked="0"/>
    </xf>
    <xf numFmtId="49" fontId="8" fillId="3" borderId="14" xfId="0" applyNumberFormat="1" applyFont="1" applyFill="1" applyBorder="1" applyAlignment="1" applyProtection="1">
      <alignment vertical="center" readingOrder="1"/>
      <protection locked="0"/>
    </xf>
    <xf numFmtId="49" fontId="8" fillId="3" borderId="15" xfId="0" applyNumberFormat="1" applyFont="1" applyFill="1" applyBorder="1" applyAlignment="1" applyProtection="1">
      <alignment vertical="center" readingOrder="1"/>
      <protection locked="0"/>
    </xf>
    <xf numFmtId="49" fontId="8" fillId="3" borderId="4" xfId="0" applyNumberFormat="1" applyFont="1" applyFill="1" applyBorder="1" applyAlignment="1" applyProtection="1">
      <alignment vertical="center" readingOrder="1"/>
      <protection locked="0"/>
    </xf>
    <xf numFmtId="49" fontId="8" fillId="3" borderId="4" xfId="0" applyNumberFormat="1" applyFont="1" applyFill="1" applyBorder="1" applyAlignment="1" applyProtection="1">
      <alignment horizontal="left" vertical="center" wrapText="1" readingOrder="1"/>
      <protection locked="0"/>
    </xf>
    <xf numFmtId="0" fontId="0" fillId="8" borderId="19" xfId="0" applyFill="1" applyBorder="1" applyAlignment="1">
      <alignment horizontal="right"/>
    </xf>
    <xf numFmtId="0" fontId="0" fillId="8" borderId="26" xfId="0" applyFill="1" applyBorder="1" applyAlignment="1">
      <alignment horizontal="right"/>
    </xf>
    <xf numFmtId="0" fontId="0" fillId="8" borderId="19" xfId="1" applyFont="1" applyFill="1" applyBorder="1" applyAlignment="1">
      <alignment horizontal="right"/>
    </xf>
    <xf numFmtId="0" fontId="19" fillId="8" borderId="26" xfId="1" applyFill="1" applyBorder="1" applyAlignment="1">
      <alignment horizontal="right"/>
    </xf>
    <xf numFmtId="0" fontId="19" fillId="8" borderId="19" xfId="1" applyFill="1" applyBorder="1" applyAlignment="1">
      <alignment horizontal="right"/>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9" fillId="4" borderId="43" xfId="0" applyFont="1" applyFill="1" applyBorder="1" applyAlignment="1">
      <alignment horizontal="center"/>
    </xf>
    <xf numFmtId="0" fontId="9" fillId="4" borderId="44" xfId="0" applyFont="1" applyFill="1" applyBorder="1" applyAlignment="1">
      <alignment horizontal="center"/>
    </xf>
    <xf numFmtId="0" fontId="9" fillId="4" borderId="45" xfId="0" applyFont="1" applyFill="1" applyBorder="1" applyAlignment="1">
      <alignment horizontal="center"/>
    </xf>
    <xf numFmtId="0" fontId="10" fillId="4" borderId="13" xfId="0" applyFont="1" applyFill="1" applyBorder="1" applyAlignment="1">
      <alignment horizontal="center" vertical="center" wrapText="1"/>
    </xf>
    <xf numFmtId="0" fontId="10" fillId="4" borderId="9"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6" xfId="0" applyFont="1" applyFill="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6" fillId="4" borderId="13"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5" xfId="0" applyFont="1" applyFill="1" applyBorder="1" applyAlignment="1">
      <alignment horizontal="left" vertical="center" wrapText="1"/>
    </xf>
    <xf numFmtId="0" fontId="3" fillId="0" borderId="47" xfId="0" applyFont="1" applyBorder="1" applyAlignment="1">
      <alignment horizontal="left" vertical="top" wrapText="1"/>
    </xf>
    <xf numFmtId="0" fontId="3" fillId="0" borderId="48" xfId="0" applyFont="1" applyBorder="1" applyAlignment="1">
      <alignment horizontal="left" vertical="top" wrapText="1"/>
    </xf>
    <xf numFmtId="0" fontId="1" fillId="6" borderId="11" xfId="0" applyFont="1" applyFill="1" applyBorder="1" applyAlignment="1">
      <alignment vertical="top" wrapText="1"/>
    </xf>
    <xf numFmtId="0" fontId="1" fillId="6" borderId="0" xfId="0" applyFont="1" applyFill="1" applyBorder="1" applyAlignment="1">
      <alignment vertical="top" wrapText="1"/>
    </xf>
    <xf numFmtId="0" fontId="14" fillId="5" borderId="14" xfId="0" applyFont="1" applyFill="1" applyBorder="1" applyAlignment="1">
      <alignment horizontal="left" vertical="top" wrapText="1"/>
    </xf>
    <xf numFmtId="0" fontId="14" fillId="5" borderId="15" xfId="0" applyFont="1" applyFill="1" applyBorder="1" applyAlignment="1">
      <alignment horizontal="left" vertical="top"/>
    </xf>
    <xf numFmtId="0" fontId="14" fillId="5" borderId="4" xfId="0" applyFont="1" applyFill="1" applyBorder="1" applyAlignment="1">
      <alignment horizontal="left" vertical="top"/>
    </xf>
    <xf numFmtId="0" fontId="12" fillId="5" borderId="13" xfId="0" applyFont="1" applyFill="1" applyBorder="1" applyAlignment="1">
      <alignment horizontal="center" vertical="top"/>
    </xf>
    <xf numFmtId="0" fontId="12" fillId="5" borderId="9" xfId="0" applyFont="1" applyFill="1" applyBorder="1" applyAlignment="1">
      <alignment horizontal="center" vertical="top"/>
    </xf>
    <xf numFmtId="0" fontId="12" fillId="5" borderId="5" xfId="0" applyFont="1" applyFill="1" applyBorder="1" applyAlignment="1">
      <alignment horizontal="center" vertical="top"/>
    </xf>
    <xf numFmtId="0" fontId="12" fillId="5" borderId="11" xfId="0" applyFont="1" applyFill="1" applyBorder="1" applyAlignment="1">
      <alignment horizontal="center" vertical="top"/>
    </xf>
    <xf numFmtId="0" fontId="12" fillId="5" borderId="0" xfId="0" applyFont="1" applyFill="1" applyBorder="1" applyAlignment="1">
      <alignment horizontal="center" vertical="top"/>
    </xf>
    <xf numFmtId="0" fontId="12" fillId="5" borderId="8" xfId="0" applyFont="1" applyFill="1" applyBorder="1" applyAlignment="1">
      <alignment horizontal="center" vertical="top"/>
    </xf>
    <xf numFmtId="0" fontId="12" fillId="5" borderId="12" xfId="0" applyFont="1" applyFill="1" applyBorder="1" applyAlignment="1">
      <alignment horizontal="center" vertical="top"/>
    </xf>
    <xf numFmtId="0" fontId="12" fillId="5" borderId="10" xfId="0" applyFont="1" applyFill="1" applyBorder="1" applyAlignment="1">
      <alignment horizontal="center" vertical="top"/>
    </xf>
    <xf numFmtId="0" fontId="12" fillId="5" borderId="6" xfId="0" applyFont="1" applyFill="1" applyBorder="1" applyAlignment="1">
      <alignment horizontal="center" vertical="top"/>
    </xf>
    <xf numFmtId="0" fontId="2" fillId="0" borderId="13" xfId="0" applyFont="1" applyBorder="1" applyAlignment="1"/>
    <xf numFmtId="0" fontId="2" fillId="0" borderId="9" xfId="0" applyFont="1" applyBorder="1" applyAlignment="1"/>
    <xf numFmtId="0" fontId="2" fillId="0" borderId="12" xfId="0" applyFont="1" applyBorder="1" applyAlignment="1"/>
    <xf numFmtId="0" fontId="2" fillId="0" borderId="10" xfId="0" applyFont="1" applyBorder="1" applyAlignment="1"/>
    <xf numFmtId="0" fontId="3" fillId="0" borderId="13" xfId="0" applyFont="1" applyBorder="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1" fillId="0" borderId="20" xfId="0" applyFont="1" applyBorder="1" applyAlignment="1">
      <alignment horizontal="center" vertical="center"/>
    </xf>
    <xf numFmtId="164" fontId="25" fillId="9" borderId="9" xfId="0" applyNumberFormat="1" applyFont="1" applyFill="1" applyBorder="1" applyAlignment="1">
      <alignment vertical="top" wrapText="1"/>
    </xf>
    <xf numFmtId="0" fontId="26" fillId="0" borderId="10" xfId="0" applyFont="1" applyBorder="1" applyAlignment="1">
      <alignment vertical="top" wrapText="1"/>
    </xf>
    <xf numFmtId="0" fontId="15" fillId="9" borderId="14" xfId="0" applyNumberFormat="1" applyFont="1" applyFill="1" applyBorder="1" applyAlignment="1">
      <alignment horizontal="center" vertical="center" wrapText="1"/>
    </xf>
    <xf numFmtId="0" fontId="0" fillId="9" borderId="15" xfId="0" applyFill="1" applyBorder="1" applyAlignment="1">
      <alignment vertical="center"/>
    </xf>
    <xf numFmtId="0" fontId="0" fillId="9" borderId="4" xfId="0" applyFill="1" applyBorder="1" applyAlignment="1">
      <alignment vertical="center"/>
    </xf>
    <xf numFmtId="49" fontId="13" fillId="9" borderId="14" xfId="0" applyNumberFormat="1" applyFont="1" applyFill="1" applyBorder="1" applyAlignment="1">
      <alignment vertical="center" wrapText="1"/>
    </xf>
    <xf numFmtId="0" fontId="0" fillId="9" borderId="15" xfId="0" applyFill="1" applyBorder="1" applyAlignment="1">
      <alignment vertical="center" wrapText="1"/>
    </xf>
    <xf numFmtId="49" fontId="8" fillId="3" borderId="9" xfId="0" applyNumberFormat="1" applyFont="1" applyFill="1" applyBorder="1" applyAlignment="1" applyProtection="1">
      <alignment vertical="center" wrapText="1" readingOrder="1"/>
      <protection locked="0"/>
    </xf>
    <xf numFmtId="49" fontId="8" fillId="3" borderId="5" xfId="0" applyNumberFormat="1" applyFont="1" applyFill="1" applyBorder="1" applyAlignment="1" applyProtection="1">
      <alignment vertical="center" wrapText="1" readingOrder="1"/>
      <protection locked="0"/>
    </xf>
    <xf numFmtId="0" fontId="5" fillId="0" borderId="14" xfId="0" applyFont="1" applyBorder="1" applyAlignment="1">
      <alignment horizontal="left" vertical="top" wrapText="1" readingOrder="1"/>
    </xf>
    <xf numFmtId="0" fontId="5" fillId="0" borderId="15" xfId="0" applyFont="1" applyBorder="1" applyAlignment="1">
      <alignment horizontal="left" vertical="top" readingOrder="1"/>
    </xf>
    <xf numFmtId="0" fontId="5" fillId="0" borderId="4" xfId="0" applyFont="1" applyBorder="1" applyAlignment="1">
      <alignment horizontal="left" vertical="top" readingOrder="1"/>
    </xf>
    <xf numFmtId="0" fontId="0" fillId="0" borderId="0" xfId="0" applyFill="1" applyBorder="1" applyAlignment="1">
      <alignment horizontal="left" vertical="top" wrapText="1"/>
    </xf>
  </cellXfs>
  <cellStyles count="7">
    <cellStyle name="Komma" xfId="4" builtinId="3"/>
    <cellStyle name="Link" xfId="3" builtinId="8"/>
    <cellStyle name="Normal" xfId="0" builtinId="0"/>
    <cellStyle name="Normal 2" xfId="1" xr:uid="{00000000-0005-0000-0000-000002000000}"/>
    <cellStyle name="Normal 2 2" xfId="2" xr:uid="{00000000-0005-0000-0000-000003000000}"/>
    <cellStyle name="Normal 3" xfId="5" xr:uid="{2836076F-EEC5-4810-B8A3-6CE654B21B04}"/>
    <cellStyle name="Procent" xfId="6" builtinId="5"/>
  </cellStyles>
  <dxfs count="7">
    <dxf>
      <fill>
        <patternFill>
          <bgColor rgb="FF92D050"/>
        </patternFill>
      </fill>
    </dxf>
    <dxf>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685800</xdr:colOff>
      <xdr:row>0</xdr:row>
      <xdr:rowOff>23812</xdr:rowOff>
    </xdr:from>
    <xdr:to>
      <xdr:col>13</xdr:col>
      <xdr:colOff>838259</xdr:colOff>
      <xdr:row>3</xdr:row>
      <xdr:rowOff>120490</xdr:rowOff>
    </xdr:to>
    <xdr:pic>
      <xdr:nvPicPr>
        <xdr:cNvPr id="6" name="Billede 5">
          <a:extLst>
            <a:ext uri="{FF2B5EF4-FFF2-40B4-BE49-F238E27FC236}">
              <a16:creationId xmlns:a16="http://schemas.microsoft.com/office/drawing/2014/main" id="{0955713F-B71B-4704-86C8-CF036BA382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54113" y="23812"/>
          <a:ext cx="3188552" cy="882491"/>
        </a:xfrm>
        <a:prstGeom prst="rect">
          <a:avLst/>
        </a:prstGeom>
      </xdr:spPr>
    </xdr:pic>
    <xdr:clientData/>
  </xdr:twoCellAnchor>
  <xdr:twoCellAnchor editAs="oneCell">
    <xdr:from>
      <xdr:col>13</xdr:col>
      <xdr:colOff>1012030</xdr:colOff>
      <xdr:row>0</xdr:row>
      <xdr:rowOff>103374</xdr:rowOff>
    </xdr:from>
    <xdr:to>
      <xdr:col>20</xdr:col>
      <xdr:colOff>128585</xdr:colOff>
      <xdr:row>3</xdr:row>
      <xdr:rowOff>63816</xdr:rowOff>
    </xdr:to>
    <xdr:pic>
      <xdr:nvPicPr>
        <xdr:cNvPr id="7" name="Billede 6">
          <a:extLst>
            <a:ext uri="{FF2B5EF4-FFF2-40B4-BE49-F238E27FC236}">
              <a16:creationId xmlns:a16="http://schemas.microsoft.com/office/drawing/2014/main" id="{EC0CCC12-AFF3-437A-AED7-819E8938EA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216436" y="103374"/>
          <a:ext cx="3771899" cy="7462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2651125</xdr:colOff>
      <xdr:row>0</xdr:row>
      <xdr:rowOff>142875</xdr:rowOff>
    </xdr:from>
    <xdr:to>
      <xdr:col>2</xdr:col>
      <xdr:colOff>317499</xdr:colOff>
      <xdr:row>0</xdr:row>
      <xdr:rowOff>2873374</xdr:rowOff>
    </xdr:to>
    <xdr:sp macro="" textlink="">
      <xdr:nvSpPr>
        <xdr:cNvPr id="36" name="Afrundet rektangulær billedforklaring 35">
          <a:extLst>
            <a:ext uri="{FF2B5EF4-FFF2-40B4-BE49-F238E27FC236}">
              <a16:creationId xmlns:a16="http://schemas.microsoft.com/office/drawing/2014/main" id="{00000000-0008-0000-0300-000024000000}"/>
            </a:ext>
          </a:extLst>
        </xdr:cNvPr>
        <xdr:cNvSpPr/>
      </xdr:nvSpPr>
      <xdr:spPr>
        <a:xfrm>
          <a:off x="2651125" y="142875"/>
          <a:ext cx="1895474" cy="2730499"/>
        </a:xfrm>
        <a:prstGeom prst="wedgeRoundRectCallout">
          <a:avLst>
            <a:gd name="adj1" fmla="val 16563"/>
            <a:gd name="adj2" fmla="val 64179"/>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Fortløbende nr. med reference til det enkelte bilag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a-DK" sz="1400" b="0" i="0" u="none" strike="noStrike" kern="0" cap="none" spc="0" normalizeH="0" baseline="0" noProof="0">
            <a:ln>
              <a:noFill/>
            </a:ln>
            <a:solidFill>
              <a:sysClr val="windowText" lastClr="000000"/>
            </a:solidFill>
            <a:effectLst/>
            <a:uLnTx/>
            <a:uFillTx/>
            <a:latin typeface="Calibri (Teks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Eller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a-DK" sz="1400" b="0" i="0" u="none" strike="noStrike" kern="0" cap="none" spc="0" normalizeH="0" baseline="0" noProof="0">
            <a:ln>
              <a:noFill/>
            </a:ln>
            <a:solidFill>
              <a:sysClr val="windowText" lastClr="000000"/>
            </a:solidFill>
            <a:effectLst/>
            <a:uLnTx/>
            <a:uFillTx/>
            <a:latin typeface="Calibri (Teks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Bilagsnummer der stemmer overens med regnskabssystemet </a:t>
          </a:r>
        </a:p>
      </xdr:txBody>
    </xdr:sp>
    <xdr:clientData/>
  </xdr:twoCellAnchor>
  <xdr:twoCellAnchor>
    <xdr:from>
      <xdr:col>0</xdr:col>
      <xdr:colOff>57150</xdr:colOff>
      <xdr:row>0</xdr:row>
      <xdr:rowOff>368301</xdr:rowOff>
    </xdr:from>
    <xdr:to>
      <xdr:col>0</xdr:col>
      <xdr:colOff>2438400</xdr:colOff>
      <xdr:row>0</xdr:row>
      <xdr:rowOff>3063875</xdr:rowOff>
    </xdr:to>
    <xdr:sp macro="" textlink="">
      <xdr:nvSpPr>
        <xdr:cNvPr id="37" name="Afrundet rektangulær billedforklaring 36">
          <a:extLst>
            <a:ext uri="{FF2B5EF4-FFF2-40B4-BE49-F238E27FC236}">
              <a16:creationId xmlns:a16="http://schemas.microsoft.com/office/drawing/2014/main" id="{00000000-0008-0000-0300-000025000000}"/>
            </a:ext>
          </a:extLst>
        </xdr:cNvPr>
        <xdr:cNvSpPr/>
      </xdr:nvSpPr>
      <xdr:spPr>
        <a:xfrm>
          <a:off x="57150" y="368301"/>
          <a:ext cx="2381250" cy="2695574"/>
        </a:xfrm>
        <a:prstGeom prst="wedgeRoundRectCallout">
          <a:avLst/>
        </a:prstGeom>
        <a:solidFill>
          <a:sysClr val="window" lastClr="FFFFFF"/>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De enkelte udgiftsbilag skal placeres under den godkendte omkostningsart </a:t>
          </a:r>
          <a:b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b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jf. tilsagnsbrevet og evt. budgetændringer</a:t>
          </a:r>
        </a:p>
      </xdr:txBody>
    </xdr:sp>
    <xdr:clientData/>
  </xdr:twoCellAnchor>
  <xdr:twoCellAnchor>
    <xdr:from>
      <xdr:col>2</xdr:col>
      <xdr:colOff>428625</xdr:colOff>
      <xdr:row>0</xdr:row>
      <xdr:rowOff>476250</xdr:rowOff>
    </xdr:from>
    <xdr:to>
      <xdr:col>2</xdr:col>
      <xdr:colOff>2724150</xdr:colOff>
      <xdr:row>0</xdr:row>
      <xdr:rowOff>3000374</xdr:rowOff>
    </xdr:to>
    <xdr:sp macro="" textlink="">
      <xdr:nvSpPr>
        <xdr:cNvPr id="38" name="Afrundet rektangulær billedforklaring 37">
          <a:extLst>
            <a:ext uri="{FF2B5EF4-FFF2-40B4-BE49-F238E27FC236}">
              <a16:creationId xmlns:a16="http://schemas.microsoft.com/office/drawing/2014/main" id="{00000000-0008-0000-0300-000026000000}"/>
            </a:ext>
          </a:extLst>
        </xdr:cNvPr>
        <xdr:cNvSpPr/>
      </xdr:nvSpPr>
      <xdr:spPr>
        <a:xfrm>
          <a:off x="4657725" y="476250"/>
          <a:ext cx="2295525" cy="2524124"/>
        </a:xfrm>
        <a:prstGeom prst="wedgeRoundRectCallout">
          <a:avLst>
            <a:gd name="adj1" fmla="val -22908"/>
            <a:gd name="adj2" fmla="val 65140"/>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Navn på den leverandør, der har udstedt fakturaeren.  Alle fakturaer skal være udsedt til tilsagnshaver</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2</xdr:col>
      <xdr:colOff>2905124</xdr:colOff>
      <xdr:row>0</xdr:row>
      <xdr:rowOff>476250</xdr:rowOff>
    </xdr:from>
    <xdr:to>
      <xdr:col>3</xdr:col>
      <xdr:colOff>2286000</xdr:colOff>
      <xdr:row>0</xdr:row>
      <xdr:rowOff>2841625</xdr:rowOff>
    </xdr:to>
    <xdr:sp macro="" textlink="">
      <xdr:nvSpPr>
        <xdr:cNvPr id="39" name="Afrundet rektangulær billedforklaring 38">
          <a:extLst>
            <a:ext uri="{FF2B5EF4-FFF2-40B4-BE49-F238E27FC236}">
              <a16:creationId xmlns:a16="http://schemas.microsoft.com/office/drawing/2014/main" id="{00000000-0008-0000-0300-000027000000}"/>
            </a:ext>
          </a:extLst>
        </xdr:cNvPr>
        <xdr:cNvSpPr/>
      </xdr:nvSpPr>
      <xdr:spPr>
        <a:xfrm>
          <a:off x="7134224" y="476250"/>
          <a:ext cx="2362201" cy="2365375"/>
        </a:xfrm>
        <a:prstGeom prst="wedgeRoundRectCallout">
          <a:avLst>
            <a:gd name="adj1" fmla="val -18374"/>
            <a:gd name="adj2" fmla="val 71684"/>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Uddybende tekstforklaring af, hvad udgiften dækker.</a:t>
          </a:r>
          <a:b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b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Det skal fremgå tydeligt, hvad der er købt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3</xdr:col>
      <xdr:colOff>2270125</xdr:colOff>
      <xdr:row>0</xdr:row>
      <xdr:rowOff>31751</xdr:rowOff>
    </xdr:from>
    <xdr:to>
      <xdr:col>5</xdr:col>
      <xdr:colOff>857249</xdr:colOff>
      <xdr:row>0</xdr:row>
      <xdr:rowOff>1682751</xdr:rowOff>
    </xdr:to>
    <xdr:sp macro="" textlink="">
      <xdr:nvSpPr>
        <xdr:cNvPr id="40" name="Afrundet rektangulær billedforklaring 39">
          <a:extLst>
            <a:ext uri="{FF2B5EF4-FFF2-40B4-BE49-F238E27FC236}">
              <a16:creationId xmlns:a16="http://schemas.microsoft.com/office/drawing/2014/main" id="{00000000-0008-0000-0300-000028000000}"/>
            </a:ext>
          </a:extLst>
        </xdr:cNvPr>
        <xdr:cNvSpPr/>
      </xdr:nvSpPr>
      <xdr:spPr>
        <a:xfrm>
          <a:off x="9480550" y="31751"/>
          <a:ext cx="2387599" cy="1651000"/>
        </a:xfrm>
        <a:prstGeom prst="wedgeRoundRectCallout">
          <a:avLst>
            <a:gd name="adj1" fmla="val -18706"/>
            <a:gd name="adj2" fmla="val 133009"/>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Angives hvis udgiften vedr. konsulenter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/ekstern bistand,                    projektansættelser/intern løn og frivilligt arbejde</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4</xdr:col>
      <xdr:colOff>492126</xdr:colOff>
      <xdr:row>0</xdr:row>
      <xdr:rowOff>2095501</xdr:rowOff>
    </xdr:from>
    <xdr:to>
      <xdr:col>6</xdr:col>
      <xdr:colOff>349251</xdr:colOff>
      <xdr:row>0</xdr:row>
      <xdr:rowOff>3190875</xdr:rowOff>
    </xdr:to>
    <xdr:sp macro="" textlink="">
      <xdr:nvSpPr>
        <xdr:cNvPr id="41" name="Afrundet rektangulær billedforklaring 40">
          <a:extLst>
            <a:ext uri="{FF2B5EF4-FFF2-40B4-BE49-F238E27FC236}">
              <a16:creationId xmlns:a16="http://schemas.microsoft.com/office/drawing/2014/main" id="{00000000-0008-0000-0300-000029000000}"/>
            </a:ext>
          </a:extLst>
        </xdr:cNvPr>
        <xdr:cNvSpPr/>
      </xdr:nvSpPr>
      <xdr:spPr>
        <a:xfrm>
          <a:off x="10512426" y="2095501"/>
          <a:ext cx="1914525" cy="1095374"/>
        </a:xfrm>
        <a:prstGeom prst="wedgeRoundRectCallout">
          <a:avLst>
            <a:gd name="adj1" fmla="val 6898"/>
            <a:gd name="adj2" fmla="val 71246"/>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Timesats må ikke være højere  end angivet i tilsagns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brevet</a:t>
          </a:r>
        </a:p>
      </xdr:txBody>
    </xdr:sp>
    <xdr:clientData/>
  </xdr:twoCellAnchor>
  <xdr:twoCellAnchor>
    <xdr:from>
      <xdr:col>8</xdr:col>
      <xdr:colOff>63499</xdr:colOff>
      <xdr:row>0</xdr:row>
      <xdr:rowOff>365125</xdr:rowOff>
    </xdr:from>
    <xdr:to>
      <xdr:col>8</xdr:col>
      <xdr:colOff>1635124</xdr:colOff>
      <xdr:row>0</xdr:row>
      <xdr:rowOff>2428875</xdr:rowOff>
    </xdr:to>
    <xdr:sp macro="" textlink="">
      <xdr:nvSpPr>
        <xdr:cNvPr id="43" name="Afrundet rektangulær billedforklaring 42">
          <a:extLst>
            <a:ext uri="{FF2B5EF4-FFF2-40B4-BE49-F238E27FC236}">
              <a16:creationId xmlns:a16="http://schemas.microsoft.com/office/drawing/2014/main" id="{00000000-0008-0000-0300-00002B000000}"/>
            </a:ext>
          </a:extLst>
        </xdr:cNvPr>
        <xdr:cNvSpPr/>
      </xdr:nvSpPr>
      <xdr:spPr>
        <a:xfrm>
          <a:off x="16036924" y="365125"/>
          <a:ext cx="1571625" cy="2063750"/>
        </a:xfrm>
        <a:prstGeom prst="wedgeRoundRectCallout">
          <a:avLst>
            <a:gd name="adj1" fmla="val 17297"/>
            <a:gd name="adj2" fmla="val 92546"/>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Dato for betaling af faktura. Datoen skal ligge inden for den godkendte projektperiode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Format: eks. 12.12.2013</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57149</xdr:colOff>
      <xdr:row>0</xdr:row>
      <xdr:rowOff>1431924</xdr:rowOff>
    </xdr:from>
    <xdr:to>
      <xdr:col>7</xdr:col>
      <xdr:colOff>2698750</xdr:colOff>
      <xdr:row>0</xdr:row>
      <xdr:rowOff>2873375</xdr:rowOff>
    </xdr:to>
    <xdr:sp macro="" textlink="">
      <xdr:nvSpPr>
        <xdr:cNvPr id="44" name="Afrundet rektangulær billedforklaring 43">
          <a:extLst>
            <a:ext uri="{FF2B5EF4-FFF2-40B4-BE49-F238E27FC236}">
              <a16:creationId xmlns:a16="http://schemas.microsoft.com/office/drawing/2014/main" id="{00000000-0008-0000-0300-00002C000000}"/>
            </a:ext>
          </a:extLst>
        </xdr:cNvPr>
        <xdr:cNvSpPr/>
      </xdr:nvSpPr>
      <xdr:spPr>
        <a:xfrm>
          <a:off x="13315949" y="1431924"/>
          <a:ext cx="2641601" cy="1441451"/>
        </a:xfrm>
        <a:prstGeom prst="wedgeRoundRectCallout">
          <a:avLst>
            <a:gd name="adj1" fmla="val -26782"/>
            <a:gd name="adj2" fmla="val 62361"/>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Afholdte udgifter i DKK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  ekskl. moms med to decimaler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OBS: Hvis du ikke kan få momsen  refurderet skal udgifterne være inkl. moms</a:t>
          </a:r>
          <a:r>
            <a:rPr kumimoji="0" lang="da-DK" sz="1000" b="0" i="0" u="none" strike="noStrike" kern="0" cap="none" spc="0" normalizeH="0" baseline="0" noProof="0">
              <a:ln>
                <a:noFill/>
              </a:ln>
              <a:solidFill>
                <a:sysClr val="windowText" lastClr="000000"/>
              </a:solidFill>
              <a:effectLst/>
              <a:uLnTx/>
              <a:uFillTx/>
              <a:latin typeface="Calibri"/>
              <a:ea typeface="+mn-ea"/>
              <a:cs typeface="+mn-cs"/>
            </a:rPr>
            <a:t>.</a:t>
          </a:r>
        </a:p>
      </xdr:txBody>
    </xdr:sp>
    <xdr:clientData/>
  </xdr:twoCellAnchor>
  <xdr:twoCellAnchor>
    <xdr:from>
      <xdr:col>11</xdr:col>
      <xdr:colOff>1635125</xdr:colOff>
      <xdr:row>0</xdr:row>
      <xdr:rowOff>123824</xdr:rowOff>
    </xdr:from>
    <xdr:to>
      <xdr:col>13</xdr:col>
      <xdr:colOff>285751</xdr:colOff>
      <xdr:row>0</xdr:row>
      <xdr:rowOff>2555875</xdr:rowOff>
    </xdr:to>
    <xdr:sp macro="" textlink="">
      <xdr:nvSpPr>
        <xdr:cNvPr id="45" name="Afrundet rektangulær billedforklaring 44">
          <a:extLst>
            <a:ext uri="{FF2B5EF4-FFF2-40B4-BE49-F238E27FC236}">
              <a16:creationId xmlns:a16="http://schemas.microsoft.com/office/drawing/2014/main" id="{00000000-0008-0000-0300-00002D000000}"/>
            </a:ext>
          </a:extLst>
        </xdr:cNvPr>
        <xdr:cNvSpPr/>
      </xdr:nvSpPr>
      <xdr:spPr>
        <a:xfrm>
          <a:off x="22723475" y="123824"/>
          <a:ext cx="2746376" cy="2432051"/>
        </a:xfrm>
        <a:prstGeom prst="wedgeRoundRectCallout">
          <a:avLst>
            <a:gd name="adj1" fmla="val -24817"/>
            <a:gd name="adj2" fmla="val 57036"/>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Være opmærksom på, at budgettet på hver omkostnings art ikke må overskrides med  mere end 10 % i forhold til budgettet i tilsagnsbrevet.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Dette fratrækkes automatisk i udbetalingen</a:t>
          </a:r>
        </a:p>
      </xdr:txBody>
    </xdr:sp>
    <xdr:clientData/>
  </xdr:twoCellAnchor>
  <xdr:twoCellAnchor>
    <xdr:from>
      <xdr:col>10</xdr:col>
      <xdr:colOff>920750</xdr:colOff>
      <xdr:row>0</xdr:row>
      <xdr:rowOff>508000</xdr:rowOff>
    </xdr:from>
    <xdr:to>
      <xdr:col>11</xdr:col>
      <xdr:colOff>1460500</xdr:colOff>
      <xdr:row>0</xdr:row>
      <xdr:rowOff>2492375</xdr:rowOff>
    </xdr:to>
    <xdr:sp macro="" textlink="">
      <xdr:nvSpPr>
        <xdr:cNvPr id="46" name="Afrundet rektangulær billedforklaring 45">
          <a:extLst>
            <a:ext uri="{FF2B5EF4-FFF2-40B4-BE49-F238E27FC236}">
              <a16:creationId xmlns:a16="http://schemas.microsoft.com/office/drawing/2014/main" id="{00000000-0008-0000-0300-00002E000000}"/>
            </a:ext>
          </a:extLst>
        </xdr:cNvPr>
        <xdr:cNvSpPr/>
      </xdr:nvSpPr>
      <xdr:spPr>
        <a:xfrm>
          <a:off x="20342225" y="508000"/>
          <a:ext cx="2206625" cy="1984375"/>
        </a:xfrm>
        <a:prstGeom prst="wedgeRoundRectCallout">
          <a:avLst>
            <a:gd name="adj1" fmla="val 5837"/>
            <a:gd name="adj2" fmla="val 70244"/>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Godkendt budget - ifølge tilsagnsbrev eller sidste godkendte budgetændring.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Dette gælder også budgetposter, hvor du ikke har haft udgifter </a:t>
          </a:r>
        </a:p>
      </xdr:txBody>
    </xdr:sp>
    <xdr:clientData/>
  </xdr:twoCellAnchor>
  <xdr:twoCellAnchor>
    <xdr:from>
      <xdr:col>1</xdr:col>
      <xdr:colOff>1031876</xdr:colOff>
      <xdr:row>1</xdr:row>
      <xdr:rowOff>63500</xdr:rowOff>
    </xdr:from>
    <xdr:to>
      <xdr:col>3</xdr:col>
      <xdr:colOff>301626</xdr:colOff>
      <xdr:row>2</xdr:row>
      <xdr:rowOff>15875</xdr:rowOff>
    </xdr:to>
    <xdr:sp macro="" textlink="">
      <xdr:nvSpPr>
        <xdr:cNvPr id="47" name="Afrundet rektangulær billedforklaring 46">
          <a:extLst>
            <a:ext uri="{FF2B5EF4-FFF2-40B4-BE49-F238E27FC236}">
              <a16:creationId xmlns:a16="http://schemas.microsoft.com/office/drawing/2014/main" id="{00000000-0008-0000-0300-00002F000000}"/>
            </a:ext>
          </a:extLst>
        </xdr:cNvPr>
        <xdr:cNvSpPr/>
      </xdr:nvSpPr>
      <xdr:spPr>
        <a:xfrm>
          <a:off x="4156076" y="3806825"/>
          <a:ext cx="3355975" cy="447675"/>
        </a:xfrm>
        <a:prstGeom prst="wedgeRoundRectCallout">
          <a:avLst>
            <a:gd name="adj1" fmla="val -80919"/>
            <a:gd name="adj2" fmla="val 7454"/>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Skriv budgetpost fra tilsagnet</a:t>
          </a:r>
          <a:endParaRPr kumimoji="0" lang="da-DK"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10</xdr:col>
      <xdr:colOff>1254125</xdr:colOff>
      <xdr:row>157</xdr:row>
      <xdr:rowOff>111125</xdr:rowOff>
    </xdr:from>
    <xdr:to>
      <xdr:col>11</xdr:col>
      <xdr:colOff>1730375</xdr:colOff>
      <xdr:row>164</xdr:row>
      <xdr:rowOff>31750</xdr:rowOff>
    </xdr:to>
    <xdr:sp macro="" textlink="">
      <xdr:nvSpPr>
        <xdr:cNvPr id="49" name="Afrundet rektangulær billedforklaring 48">
          <a:extLst>
            <a:ext uri="{FF2B5EF4-FFF2-40B4-BE49-F238E27FC236}">
              <a16:creationId xmlns:a16="http://schemas.microsoft.com/office/drawing/2014/main" id="{00000000-0008-0000-0300-000031000000}"/>
            </a:ext>
          </a:extLst>
        </xdr:cNvPr>
        <xdr:cNvSpPr/>
      </xdr:nvSpPr>
      <xdr:spPr>
        <a:xfrm>
          <a:off x="20675600" y="41687750"/>
          <a:ext cx="2143125" cy="1254125"/>
        </a:xfrm>
        <a:prstGeom prst="wedgeRoundRectCallout">
          <a:avLst>
            <a:gd name="adj1" fmla="val 9987"/>
            <a:gd name="adj2" fmla="val -107807"/>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Tjek at "tilsagnsbudget  i alt" stemmer overens med tilsagnsbudgettet i tilsagnet</a:t>
          </a:r>
        </a:p>
      </xdr:txBody>
    </xdr:sp>
    <xdr:clientData/>
  </xdr:twoCellAnchor>
  <xdr:twoCellAnchor>
    <xdr:from>
      <xdr:col>0</xdr:col>
      <xdr:colOff>158750</xdr:colOff>
      <xdr:row>4</xdr:row>
      <xdr:rowOff>63500</xdr:rowOff>
    </xdr:from>
    <xdr:to>
      <xdr:col>0</xdr:col>
      <xdr:colOff>2921000</xdr:colOff>
      <xdr:row>9</xdr:row>
      <xdr:rowOff>15875</xdr:rowOff>
    </xdr:to>
    <xdr:sp macro="" textlink="">
      <xdr:nvSpPr>
        <xdr:cNvPr id="50" name="Afrundet rektangulær billedforklaring 49">
          <a:extLst>
            <a:ext uri="{FF2B5EF4-FFF2-40B4-BE49-F238E27FC236}">
              <a16:creationId xmlns:a16="http://schemas.microsoft.com/office/drawing/2014/main" id="{00000000-0008-0000-0300-000032000000}"/>
            </a:ext>
          </a:extLst>
        </xdr:cNvPr>
        <xdr:cNvSpPr/>
      </xdr:nvSpPr>
      <xdr:spPr>
        <a:xfrm>
          <a:off x="158750" y="4816475"/>
          <a:ext cx="2762250" cy="1076325"/>
        </a:xfrm>
        <a:prstGeom prst="wedgeRoundRectCallout">
          <a:avLst>
            <a:gd name="adj1" fmla="val -49884"/>
            <a:gd name="adj2" fmla="val 23583"/>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Hvis du har brug for flere linjer. Kan du "højre klikke" på tallet til venstre og vælge indsæt</a:t>
          </a:r>
          <a:endParaRPr kumimoji="0" lang="da-DK"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9</xdr:col>
      <xdr:colOff>222250</xdr:colOff>
      <xdr:row>8</xdr:row>
      <xdr:rowOff>142876</xdr:rowOff>
    </xdr:from>
    <xdr:to>
      <xdr:col>10</xdr:col>
      <xdr:colOff>587375</xdr:colOff>
      <xdr:row>13</xdr:row>
      <xdr:rowOff>15876</xdr:rowOff>
    </xdr:to>
    <xdr:sp macro="" textlink="">
      <xdr:nvSpPr>
        <xdr:cNvPr id="51" name="Afrundet rektangulær billedforklaring 50">
          <a:extLst>
            <a:ext uri="{FF2B5EF4-FFF2-40B4-BE49-F238E27FC236}">
              <a16:creationId xmlns:a16="http://schemas.microsoft.com/office/drawing/2014/main" id="{00000000-0008-0000-0300-000033000000}"/>
            </a:ext>
          </a:extLst>
        </xdr:cNvPr>
        <xdr:cNvSpPr/>
      </xdr:nvSpPr>
      <xdr:spPr>
        <a:xfrm>
          <a:off x="17919700" y="5829301"/>
          <a:ext cx="2089150" cy="825500"/>
        </a:xfrm>
        <a:prstGeom prst="wedgeRoundRectCallout">
          <a:avLst>
            <a:gd name="adj1" fmla="val -22521"/>
            <a:gd name="adj2" fmla="val 95660"/>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Tekst)"/>
              <a:ea typeface="+mn-ea"/>
              <a:cs typeface="+mn-cs"/>
            </a:rPr>
            <a:t>Skriv evt. tidligere rateudbetaling på budgetposten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a-DK" sz="1400" b="0" i="0" u="none" strike="noStrike" kern="0" cap="none" spc="0" normalizeH="0" baseline="0" noProof="0">
            <a:ln>
              <a:noFill/>
            </a:ln>
            <a:solidFill>
              <a:sysClr val="window" lastClr="FFFFFF"/>
            </a:solidFill>
            <a:effectLst/>
            <a:uLnTx/>
            <a:uFillTx/>
            <a:latin typeface="Calibri (Tekst)"/>
            <a:ea typeface="+mn-ea"/>
            <a:cs typeface="+mn-cs"/>
          </a:endParaRPr>
        </a:p>
      </xdr:txBody>
    </xdr:sp>
    <xdr:clientData/>
  </xdr:twoCellAnchor>
  <xdr:twoCellAnchor>
    <xdr:from>
      <xdr:col>9</xdr:col>
      <xdr:colOff>174625</xdr:colOff>
      <xdr:row>0</xdr:row>
      <xdr:rowOff>1016001</xdr:rowOff>
    </xdr:from>
    <xdr:to>
      <xdr:col>10</xdr:col>
      <xdr:colOff>460375</xdr:colOff>
      <xdr:row>0</xdr:row>
      <xdr:rowOff>2413001</xdr:rowOff>
    </xdr:to>
    <xdr:sp macro="" textlink="">
      <xdr:nvSpPr>
        <xdr:cNvPr id="52" name="Afrundet rektangulær billedforklaring 51">
          <a:extLst>
            <a:ext uri="{FF2B5EF4-FFF2-40B4-BE49-F238E27FC236}">
              <a16:creationId xmlns:a16="http://schemas.microsoft.com/office/drawing/2014/main" id="{00000000-0008-0000-0300-000034000000}"/>
            </a:ext>
          </a:extLst>
        </xdr:cNvPr>
        <xdr:cNvSpPr/>
      </xdr:nvSpPr>
      <xdr:spPr>
        <a:xfrm>
          <a:off x="17872075" y="1016001"/>
          <a:ext cx="2009775" cy="1397000"/>
        </a:xfrm>
        <a:prstGeom prst="wedgeRoundRectCallout">
          <a:avLst>
            <a:gd name="adj1" fmla="val 5837"/>
            <a:gd name="adj2" fmla="val 70244"/>
            <a:gd name="adj3" fmla="val 16667"/>
          </a:avLst>
        </a:prstGeom>
        <a:solidFill>
          <a:sysClr val="window" lastClr="FFFFFF"/>
        </a:solidFill>
        <a:ln w="25400" cap="flat" cmpd="sng" algn="ctr">
          <a:solidFill>
            <a:srgbClr val="4F81BD">
              <a:shade val="50000"/>
            </a:srgbClr>
          </a:solidFill>
          <a:prstDash val="solid"/>
        </a:ln>
        <a:effectLst/>
      </xdr:spPr>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ysClr val="windowText" lastClr="000000"/>
              </a:solidFill>
              <a:effectLst/>
              <a:uLnTx/>
              <a:uFillTx/>
              <a:latin typeface="Calibri"/>
              <a:ea typeface="+mn-ea"/>
              <a:cs typeface="+mn-cs"/>
            </a:rPr>
            <a:t>Skriv omkostninger fra evt. tidligere rateudbetalinger under  hver enkelt omkostningsart </a:t>
          </a:r>
        </a:p>
      </xdr:txBody>
    </xdr:sp>
    <xdr:clientData/>
  </xdr:twoCellAnchor>
  <xdr:twoCellAnchor>
    <xdr:from>
      <xdr:col>0</xdr:col>
      <xdr:colOff>2651125</xdr:colOff>
      <xdr:row>0</xdr:row>
      <xdr:rowOff>142875</xdr:rowOff>
    </xdr:from>
    <xdr:to>
      <xdr:col>2</xdr:col>
      <xdr:colOff>317499</xdr:colOff>
      <xdr:row>0</xdr:row>
      <xdr:rowOff>2873374</xdr:rowOff>
    </xdr:to>
    <xdr:sp macro="" textlink="">
      <xdr:nvSpPr>
        <xdr:cNvPr id="53" name="Afrundet rektangulær billedforklaring 52">
          <a:extLst>
            <a:ext uri="{FF2B5EF4-FFF2-40B4-BE49-F238E27FC236}">
              <a16:creationId xmlns:a16="http://schemas.microsoft.com/office/drawing/2014/main" id="{00000000-0008-0000-0300-000035000000}"/>
            </a:ext>
          </a:extLst>
        </xdr:cNvPr>
        <xdr:cNvSpPr/>
      </xdr:nvSpPr>
      <xdr:spPr>
        <a:xfrm>
          <a:off x="2651125" y="142875"/>
          <a:ext cx="1895474" cy="2730499"/>
        </a:xfrm>
        <a:prstGeom prst="wedgeRoundRectCallout">
          <a:avLst>
            <a:gd name="adj1" fmla="val 16563"/>
            <a:gd name="adj2" fmla="val 6417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rgbClr val="FF0000"/>
              </a:solidFill>
              <a:latin typeface="Calibri (Tekst)"/>
              <a:ea typeface="+mn-ea"/>
              <a:cs typeface="+mn-cs"/>
            </a:rPr>
            <a:t>Fortløbende nr. med reference til det enkelte bilag</a:t>
          </a:r>
        </a:p>
        <a:p>
          <a:pPr marL="0" marR="0" indent="0" algn="ctr" defTabSz="914400" eaLnBrk="1" fontAlgn="auto" latinLnBrk="0" hangingPunct="1">
            <a:lnSpc>
              <a:spcPct val="100000"/>
            </a:lnSpc>
            <a:spcBef>
              <a:spcPts val="0"/>
            </a:spcBef>
            <a:spcAft>
              <a:spcPts val="0"/>
            </a:spcAft>
            <a:buClrTx/>
            <a:buSzTx/>
            <a:buFontTx/>
            <a:buNone/>
            <a:tabLst/>
            <a:defRPr/>
          </a:pPr>
          <a:endParaRPr lang="da-DK" sz="1400">
            <a:solidFill>
              <a:srgbClr val="FF0000"/>
            </a:solidFill>
            <a:latin typeface="Calibri (Teks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rgbClr val="FF0000"/>
              </a:solidFill>
              <a:latin typeface="Calibri (Tekst)"/>
              <a:ea typeface="+mn-ea"/>
              <a:cs typeface="+mn-cs"/>
            </a:rPr>
            <a:t>Eller </a:t>
          </a:r>
        </a:p>
        <a:p>
          <a:pPr marL="0" marR="0" indent="0" algn="ctr" defTabSz="914400" eaLnBrk="1" fontAlgn="auto" latinLnBrk="0" hangingPunct="1">
            <a:lnSpc>
              <a:spcPct val="100000"/>
            </a:lnSpc>
            <a:spcBef>
              <a:spcPts val="0"/>
            </a:spcBef>
            <a:spcAft>
              <a:spcPts val="0"/>
            </a:spcAft>
            <a:buClrTx/>
            <a:buSzTx/>
            <a:buFontTx/>
            <a:buNone/>
            <a:tabLst/>
            <a:defRPr/>
          </a:pPr>
          <a:endParaRPr lang="da-DK" sz="1400">
            <a:solidFill>
              <a:sysClr val="windowText" lastClr="000000"/>
            </a:solidFill>
            <a:latin typeface="Calibri (Teks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Bilagsnummer skal </a:t>
          </a:r>
          <a:r>
            <a:rPr lang="da-DK" sz="1400">
              <a:solidFill>
                <a:srgbClr val="00B050"/>
              </a:solidFill>
              <a:latin typeface="Calibri (Tekst)"/>
              <a:ea typeface="+mn-ea"/>
              <a:cs typeface="+mn-cs"/>
            </a:rPr>
            <a:t>stemme</a:t>
          </a:r>
          <a:r>
            <a:rPr lang="da-DK" sz="1400">
              <a:solidFill>
                <a:sysClr val="windowText" lastClr="000000"/>
              </a:solidFill>
              <a:latin typeface="Calibri (Tekst)"/>
              <a:ea typeface="+mn-ea"/>
              <a:cs typeface="+mn-cs"/>
            </a:rPr>
            <a:t> overens med bogførings-/regnskabs-systemet </a:t>
          </a:r>
        </a:p>
      </xdr:txBody>
    </xdr:sp>
    <xdr:clientData/>
  </xdr:twoCellAnchor>
  <xdr:twoCellAnchor>
    <xdr:from>
      <xdr:col>0</xdr:col>
      <xdr:colOff>57150</xdr:colOff>
      <xdr:row>0</xdr:row>
      <xdr:rowOff>368301</xdr:rowOff>
    </xdr:from>
    <xdr:to>
      <xdr:col>0</xdr:col>
      <xdr:colOff>2438400</xdr:colOff>
      <xdr:row>0</xdr:row>
      <xdr:rowOff>3063875</xdr:rowOff>
    </xdr:to>
    <xdr:sp macro="" textlink="">
      <xdr:nvSpPr>
        <xdr:cNvPr id="54" name="Afrundet rektangulær billedforklaring 53">
          <a:extLst>
            <a:ext uri="{FF2B5EF4-FFF2-40B4-BE49-F238E27FC236}">
              <a16:creationId xmlns:a16="http://schemas.microsoft.com/office/drawing/2014/main" id="{00000000-0008-0000-0300-000036000000}"/>
            </a:ext>
          </a:extLst>
        </xdr:cNvPr>
        <xdr:cNvSpPr/>
      </xdr:nvSpPr>
      <xdr:spPr>
        <a:xfrm>
          <a:off x="57150" y="368301"/>
          <a:ext cx="2381250" cy="2695574"/>
        </a:xfrm>
        <a:prstGeom prst="wedgeRoundRectCallou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De enkelte udgiftsbilag skal placeres under den godkendte omkostningsart</a:t>
          </a:r>
          <a:r>
            <a:rPr lang="da-DK" sz="1400" baseline="0">
              <a:solidFill>
                <a:sysClr val="windowText" lastClr="000000"/>
              </a:solidFill>
              <a:latin typeface="Calibri (Tekst)"/>
              <a:ea typeface="+mn-ea"/>
              <a:cs typeface="+mn-cs"/>
            </a:rPr>
            <a:t> </a:t>
          </a:r>
          <a:br>
            <a:rPr lang="da-DK" sz="1400" baseline="0">
              <a:solidFill>
                <a:sysClr val="windowText" lastClr="000000"/>
              </a:solidFill>
              <a:latin typeface="Calibri (Tekst)"/>
              <a:ea typeface="+mn-ea"/>
              <a:cs typeface="+mn-cs"/>
            </a:rPr>
          </a:br>
          <a:r>
            <a:rPr lang="da-DK" sz="1400" baseline="0">
              <a:solidFill>
                <a:sysClr val="windowText" lastClr="000000"/>
              </a:solidFill>
              <a:latin typeface="Calibri (Tekst)"/>
              <a:ea typeface="+mn-ea"/>
              <a:cs typeface="+mn-cs"/>
            </a:rPr>
            <a:t>jf. tilsagnsbrevet og evt. godkendte budgetændringer</a:t>
          </a:r>
          <a:endParaRPr lang="da-DK" sz="1400">
            <a:solidFill>
              <a:sysClr val="windowText" lastClr="000000"/>
            </a:solidFill>
            <a:latin typeface="Calibri (Tekst)"/>
          </a:endParaRPr>
        </a:p>
      </xdr:txBody>
    </xdr:sp>
    <xdr:clientData/>
  </xdr:twoCellAnchor>
  <xdr:twoCellAnchor>
    <xdr:from>
      <xdr:col>2</xdr:col>
      <xdr:colOff>428625</xdr:colOff>
      <xdr:row>0</xdr:row>
      <xdr:rowOff>476250</xdr:rowOff>
    </xdr:from>
    <xdr:to>
      <xdr:col>2</xdr:col>
      <xdr:colOff>2724150</xdr:colOff>
      <xdr:row>0</xdr:row>
      <xdr:rowOff>3000374</xdr:rowOff>
    </xdr:to>
    <xdr:sp macro="" textlink="">
      <xdr:nvSpPr>
        <xdr:cNvPr id="55" name="Afrundet rektangulær billedforklaring 54">
          <a:extLst>
            <a:ext uri="{FF2B5EF4-FFF2-40B4-BE49-F238E27FC236}">
              <a16:creationId xmlns:a16="http://schemas.microsoft.com/office/drawing/2014/main" id="{00000000-0008-0000-0300-000037000000}"/>
            </a:ext>
          </a:extLst>
        </xdr:cNvPr>
        <xdr:cNvSpPr/>
      </xdr:nvSpPr>
      <xdr:spPr>
        <a:xfrm>
          <a:off x="4657725" y="476250"/>
          <a:ext cx="2295525" cy="2524124"/>
        </a:xfrm>
        <a:prstGeom prst="wedgeRoundRectCallout">
          <a:avLst>
            <a:gd name="adj1" fmla="val -22908"/>
            <a:gd name="adj2" fmla="val 6514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Navn på den leverandør, der har udstedt fakturaeren.  Alle fakturaer skal være udstedt til tilsagnshaver</a:t>
          </a:r>
        </a:p>
        <a:p>
          <a:pPr algn="ctr"/>
          <a:endParaRPr lang="da-DK" sz="1100">
            <a:solidFill>
              <a:sysClr val="windowText" lastClr="000000"/>
            </a:solidFill>
          </a:endParaRPr>
        </a:p>
      </xdr:txBody>
    </xdr:sp>
    <xdr:clientData/>
  </xdr:twoCellAnchor>
  <xdr:twoCellAnchor>
    <xdr:from>
      <xdr:col>2</xdr:col>
      <xdr:colOff>2905124</xdr:colOff>
      <xdr:row>0</xdr:row>
      <xdr:rowOff>476250</xdr:rowOff>
    </xdr:from>
    <xdr:to>
      <xdr:col>3</xdr:col>
      <xdr:colOff>2286000</xdr:colOff>
      <xdr:row>0</xdr:row>
      <xdr:rowOff>2841625</xdr:rowOff>
    </xdr:to>
    <xdr:sp macro="" textlink="">
      <xdr:nvSpPr>
        <xdr:cNvPr id="56" name="Afrundet rektangulær billedforklaring 55">
          <a:extLst>
            <a:ext uri="{FF2B5EF4-FFF2-40B4-BE49-F238E27FC236}">
              <a16:creationId xmlns:a16="http://schemas.microsoft.com/office/drawing/2014/main" id="{00000000-0008-0000-0300-000038000000}"/>
            </a:ext>
          </a:extLst>
        </xdr:cNvPr>
        <xdr:cNvSpPr/>
      </xdr:nvSpPr>
      <xdr:spPr>
        <a:xfrm>
          <a:off x="7134224" y="476250"/>
          <a:ext cx="2362201" cy="2365375"/>
        </a:xfrm>
        <a:prstGeom prst="wedgeRoundRectCallout">
          <a:avLst>
            <a:gd name="adj1" fmla="val -18374"/>
            <a:gd name="adj2" fmla="val 7168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Uddybende tekstforklaring af, hvad udgiften dækker.</a:t>
          </a:r>
          <a:br>
            <a:rPr lang="da-DK" sz="1400">
              <a:solidFill>
                <a:sysClr val="windowText" lastClr="000000"/>
              </a:solidFill>
              <a:latin typeface="Calibri (Tekst)"/>
              <a:ea typeface="+mn-ea"/>
              <a:cs typeface="+mn-cs"/>
            </a:rPr>
          </a:br>
          <a:r>
            <a:rPr lang="da-DK" sz="1400">
              <a:solidFill>
                <a:sysClr val="windowText" lastClr="000000"/>
              </a:solidFill>
              <a:latin typeface="Calibri (Tekst)"/>
              <a:ea typeface="+mn-ea"/>
              <a:cs typeface="+mn-cs"/>
            </a:rPr>
            <a:t>Det skal fremgå tydeligt, hvad der er købt</a:t>
          </a:r>
        </a:p>
        <a:p>
          <a:pPr algn="ctr"/>
          <a:endParaRPr lang="da-DK" sz="1100">
            <a:solidFill>
              <a:sysClr val="windowText" lastClr="000000"/>
            </a:solidFill>
          </a:endParaRPr>
        </a:p>
      </xdr:txBody>
    </xdr:sp>
    <xdr:clientData/>
  </xdr:twoCellAnchor>
  <xdr:twoCellAnchor>
    <xdr:from>
      <xdr:col>3</xdr:col>
      <xdr:colOff>2270125</xdr:colOff>
      <xdr:row>0</xdr:row>
      <xdr:rowOff>31751</xdr:rowOff>
    </xdr:from>
    <xdr:to>
      <xdr:col>5</xdr:col>
      <xdr:colOff>857249</xdr:colOff>
      <xdr:row>0</xdr:row>
      <xdr:rowOff>1682751</xdr:rowOff>
    </xdr:to>
    <xdr:sp macro="" textlink="">
      <xdr:nvSpPr>
        <xdr:cNvPr id="57" name="Afrundet rektangulær billedforklaring 56">
          <a:extLst>
            <a:ext uri="{FF2B5EF4-FFF2-40B4-BE49-F238E27FC236}">
              <a16:creationId xmlns:a16="http://schemas.microsoft.com/office/drawing/2014/main" id="{00000000-0008-0000-0300-000039000000}"/>
            </a:ext>
          </a:extLst>
        </xdr:cNvPr>
        <xdr:cNvSpPr/>
      </xdr:nvSpPr>
      <xdr:spPr>
        <a:xfrm>
          <a:off x="9480550" y="31751"/>
          <a:ext cx="2387599" cy="1651000"/>
        </a:xfrm>
        <a:prstGeom prst="wedgeRoundRectCallout">
          <a:avLst>
            <a:gd name="adj1" fmla="val -18706"/>
            <a:gd name="adj2" fmla="val 1330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Angives hvis udgiften er vedr. konsulenter</a:t>
          </a:r>
        </a:p>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/ekstern bistand,                    projektansættelser/intern løn og frivilligt arbejde</a:t>
          </a:r>
        </a:p>
        <a:p>
          <a:pPr algn="ctr"/>
          <a:endParaRPr lang="da-DK" sz="1100"/>
        </a:p>
      </xdr:txBody>
    </xdr:sp>
    <xdr:clientData/>
  </xdr:twoCellAnchor>
  <xdr:twoCellAnchor>
    <xdr:from>
      <xdr:col>4</xdr:col>
      <xdr:colOff>492126</xdr:colOff>
      <xdr:row>0</xdr:row>
      <xdr:rowOff>1905000</xdr:rowOff>
    </xdr:from>
    <xdr:to>
      <xdr:col>6</xdr:col>
      <xdr:colOff>349251</xdr:colOff>
      <xdr:row>0</xdr:row>
      <xdr:rowOff>3333750</xdr:rowOff>
    </xdr:to>
    <xdr:sp macro="" textlink="">
      <xdr:nvSpPr>
        <xdr:cNvPr id="58" name="Afrundet rektangulær billedforklaring 57">
          <a:extLst>
            <a:ext uri="{FF2B5EF4-FFF2-40B4-BE49-F238E27FC236}">
              <a16:creationId xmlns:a16="http://schemas.microsoft.com/office/drawing/2014/main" id="{00000000-0008-0000-0300-00003A000000}"/>
            </a:ext>
          </a:extLst>
        </xdr:cNvPr>
        <xdr:cNvSpPr/>
      </xdr:nvSpPr>
      <xdr:spPr>
        <a:xfrm>
          <a:off x="10512426" y="1905000"/>
          <a:ext cx="1914525" cy="1428750"/>
        </a:xfrm>
        <a:prstGeom prst="wedgeRoundRectCallout">
          <a:avLst>
            <a:gd name="adj1" fmla="val 9398"/>
            <a:gd name="adj2" fmla="val 623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mn-lt"/>
              <a:ea typeface="+mn-ea"/>
              <a:cs typeface="+mn-cs"/>
            </a:rPr>
            <a:t>Timesats må ikke være højere  end angivet i tilsagns</a:t>
          </a:r>
        </a:p>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mn-lt"/>
              <a:ea typeface="+mn-ea"/>
              <a:cs typeface="+mn-cs"/>
            </a:rPr>
            <a:t>brevet eller seneste</a:t>
          </a:r>
          <a:r>
            <a:rPr lang="da-DK" sz="1400" baseline="0">
              <a:solidFill>
                <a:sysClr val="windowText" lastClr="000000"/>
              </a:solidFill>
              <a:latin typeface="+mn-lt"/>
              <a:ea typeface="+mn-ea"/>
              <a:cs typeface="+mn-cs"/>
            </a:rPr>
            <a:t> godkendte ændring</a:t>
          </a:r>
          <a:endParaRPr lang="da-DK" sz="1400">
            <a:solidFill>
              <a:sysClr val="windowText" lastClr="000000"/>
            </a:solidFill>
          </a:endParaRPr>
        </a:p>
      </xdr:txBody>
    </xdr:sp>
    <xdr:clientData/>
  </xdr:twoCellAnchor>
  <xdr:twoCellAnchor>
    <xdr:from>
      <xdr:col>8</xdr:col>
      <xdr:colOff>63499</xdr:colOff>
      <xdr:row>0</xdr:row>
      <xdr:rowOff>365125</xdr:rowOff>
    </xdr:from>
    <xdr:to>
      <xdr:col>8</xdr:col>
      <xdr:colOff>1635124</xdr:colOff>
      <xdr:row>0</xdr:row>
      <xdr:rowOff>2428875</xdr:rowOff>
    </xdr:to>
    <xdr:sp macro="" textlink="">
      <xdr:nvSpPr>
        <xdr:cNvPr id="60" name="Afrundet rektangulær billedforklaring 59">
          <a:extLst>
            <a:ext uri="{FF2B5EF4-FFF2-40B4-BE49-F238E27FC236}">
              <a16:creationId xmlns:a16="http://schemas.microsoft.com/office/drawing/2014/main" id="{00000000-0008-0000-0300-00003C000000}"/>
            </a:ext>
          </a:extLst>
        </xdr:cNvPr>
        <xdr:cNvSpPr/>
      </xdr:nvSpPr>
      <xdr:spPr>
        <a:xfrm>
          <a:off x="16036924" y="365125"/>
          <a:ext cx="1571625" cy="2063750"/>
        </a:xfrm>
        <a:prstGeom prst="wedgeRoundRectCallout">
          <a:avLst>
            <a:gd name="adj1" fmla="val 17297"/>
            <a:gd name="adj2" fmla="val 925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mn-lt"/>
              <a:ea typeface="+mn-ea"/>
              <a:cs typeface="+mn-cs"/>
            </a:rPr>
            <a:t>Dato</a:t>
          </a:r>
          <a:r>
            <a:rPr lang="da-DK" sz="1400" baseline="0">
              <a:solidFill>
                <a:sysClr val="windowText" lastClr="000000"/>
              </a:solidFill>
              <a:latin typeface="+mn-lt"/>
              <a:ea typeface="+mn-ea"/>
              <a:cs typeface="+mn-cs"/>
            </a:rPr>
            <a:t> for betaling af faktura. Datoen skal ligge inden for den godkendte projektperiode</a:t>
          </a:r>
        </a:p>
        <a:p>
          <a:pPr marL="0" marR="0" indent="0" algn="ctr" defTabSz="914400" eaLnBrk="1" fontAlgn="auto" latinLnBrk="0" hangingPunct="1">
            <a:lnSpc>
              <a:spcPct val="100000"/>
            </a:lnSpc>
            <a:spcBef>
              <a:spcPts val="0"/>
            </a:spcBef>
            <a:spcAft>
              <a:spcPts val="0"/>
            </a:spcAft>
            <a:buClrTx/>
            <a:buSzTx/>
            <a:buFontTx/>
            <a:buNone/>
            <a:tabLst/>
            <a:defRPr/>
          </a:pPr>
          <a:r>
            <a:rPr lang="da-DK" sz="1400" baseline="0">
              <a:solidFill>
                <a:sysClr val="windowText" lastClr="000000"/>
              </a:solidFill>
              <a:latin typeface="+mn-lt"/>
              <a:ea typeface="+mn-ea"/>
              <a:cs typeface="+mn-cs"/>
            </a:rPr>
            <a:t>Format:  12.12.2013</a:t>
          </a:r>
          <a:endParaRPr lang="da-DK" sz="1400">
            <a:solidFill>
              <a:sysClr val="windowText" lastClr="000000"/>
            </a:solidFill>
            <a:latin typeface="+mn-lt"/>
            <a:ea typeface="+mn-ea"/>
            <a:cs typeface="+mn-cs"/>
          </a:endParaRPr>
        </a:p>
        <a:p>
          <a:pPr algn="ctr"/>
          <a:endParaRPr lang="da-DK" sz="1100"/>
        </a:p>
      </xdr:txBody>
    </xdr:sp>
    <xdr:clientData/>
  </xdr:twoCellAnchor>
  <xdr:twoCellAnchor>
    <xdr:from>
      <xdr:col>7</xdr:col>
      <xdr:colOff>57149</xdr:colOff>
      <xdr:row>0</xdr:row>
      <xdr:rowOff>1431924</xdr:rowOff>
    </xdr:from>
    <xdr:to>
      <xdr:col>7</xdr:col>
      <xdr:colOff>2698750</xdr:colOff>
      <xdr:row>0</xdr:row>
      <xdr:rowOff>2873375</xdr:rowOff>
    </xdr:to>
    <xdr:sp macro="" textlink="">
      <xdr:nvSpPr>
        <xdr:cNvPr id="61" name="Afrundet rektangulær billedforklaring 60">
          <a:extLst>
            <a:ext uri="{FF2B5EF4-FFF2-40B4-BE49-F238E27FC236}">
              <a16:creationId xmlns:a16="http://schemas.microsoft.com/office/drawing/2014/main" id="{00000000-0008-0000-0300-00003D000000}"/>
            </a:ext>
          </a:extLst>
        </xdr:cNvPr>
        <xdr:cNvSpPr/>
      </xdr:nvSpPr>
      <xdr:spPr>
        <a:xfrm>
          <a:off x="13315949" y="1431924"/>
          <a:ext cx="2641601" cy="1441451"/>
        </a:xfrm>
        <a:prstGeom prst="wedgeRoundRectCallout">
          <a:avLst>
            <a:gd name="adj1" fmla="val -26782"/>
            <a:gd name="adj2" fmla="val 6236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mn-lt"/>
              <a:ea typeface="+mn-ea"/>
              <a:cs typeface="+mn-cs"/>
            </a:rPr>
            <a:t>Afholdte</a:t>
          </a:r>
          <a:r>
            <a:rPr lang="da-DK" sz="1400" baseline="0">
              <a:solidFill>
                <a:sysClr val="windowText" lastClr="000000"/>
              </a:solidFill>
              <a:latin typeface="+mn-lt"/>
              <a:ea typeface="+mn-ea"/>
              <a:cs typeface="+mn-cs"/>
            </a:rPr>
            <a:t> u</a:t>
          </a:r>
          <a:r>
            <a:rPr lang="da-DK" sz="1400">
              <a:solidFill>
                <a:sysClr val="windowText" lastClr="000000"/>
              </a:solidFill>
              <a:latin typeface="+mn-lt"/>
              <a:ea typeface="+mn-ea"/>
              <a:cs typeface="+mn-cs"/>
            </a:rPr>
            <a:t>dgifter i DKK </a:t>
          </a:r>
        </a:p>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mn-lt"/>
              <a:ea typeface="+mn-ea"/>
              <a:cs typeface="+mn-cs"/>
            </a:rPr>
            <a:t>  ekskl. moms med to decimaler</a:t>
          </a:r>
          <a:endParaRPr lang="da-DK" sz="1400">
            <a:solidFill>
              <a:sysClr val="windowText" lastClr="000000"/>
            </a:solidFill>
          </a:endParaRPr>
        </a:p>
        <a:p>
          <a:pPr algn="ctr"/>
          <a:r>
            <a:rPr lang="da-DK" sz="1400">
              <a:solidFill>
                <a:sysClr val="windowText" lastClr="000000"/>
              </a:solidFill>
            </a:rPr>
            <a:t>OBS: Hvis du</a:t>
          </a:r>
          <a:r>
            <a:rPr lang="da-DK" sz="1400" baseline="0">
              <a:solidFill>
                <a:sysClr val="windowText" lastClr="000000"/>
              </a:solidFill>
            </a:rPr>
            <a:t> ikke kan få momsen  refurderet skal udgifterne være inkl. moms</a:t>
          </a:r>
          <a:r>
            <a:rPr lang="da-DK" sz="1000" baseline="0">
              <a:solidFill>
                <a:sysClr val="windowText" lastClr="000000"/>
              </a:solidFill>
            </a:rPr>
            <a:t>.</a:t>
          </a:r>
          <a:endParaRPr lang="da-DK" sz="1000">
            <a:solidFill>
              <a:sysClr val="windowText" lastClr="000000"/>
            </a:solidFill>
          </a:endParaRPr>
        </a:p>
      </xdr:txBody>
    </xdr:sp>
    <xdr:clientData/>
  </xdr:twoCellAnchor>
  <xdr:twoCellAnchor>
    <xdr:from>
      <xdr:col>11</xdr:col>
      <xdr:colOff>1635125</xdr:colOff>
      <xdr:row>0</xdr:row>
      <xdr:rowOff>123824</xdr:rowOff>
    </xdr:from>
    <xdr:to>
      <xdr:col>13</xdr:col>
      <xdr:colOff>285751</xdr:colOff>
      <xdr:row>0</xdr:row>
      <xdr:rowOff>2555875</xdr:rowOff>
    </xdr:to>
    <xdr:sp macro="" textlink="">
      <xdr:nvSpPr>
        <xdr:cNvPr id="62" name="Afrundet rektangulær billedforklaring 61">
          <a:extLst>
            <a:ext uri="{FF2B5EF4-FFF2-40B4-BE49-F238E27FC236}">
              <a16:creationId xmlns:a16="http://schemas.microsoft.com/office/drawing/2014/main" id="{00000000-0008-0000-0300-00003E000000}"/>
            </a:ext>
          </a:extLst>
        </xdr:cNvPr>
        <xdr:cNvSpPr/>
      </xdr:nvSpPr>
      <xdr:spPr>
        <a:xfrm>
          <a:off x="22723475" y="123824"/>
          <a:ext cx="2746376" cy="2432051"/>
        </a:xfrm>
        <a:prstGeom prst="wedgeRoundRectCallout">
          <a:avLst>
            <a:gd name="adj1" fmla="val -24817"/>
            <a:gd name="adj2" fmla="val 5703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da-DK" sz="1400">
              <a:solidFill>
                <a:sysClr val="windowText" lastClr="000000"/>
              </a:solidFill>
            </a:rPr>
            <a:t>Vær opmærksom</a:t>
          </a:r>
          <a:r>
            <a:rPr lang="da-DK" sz="1400" baseline="0">
              <a:solidFill>
                <a:sysClr val="windowText" lastClr="000000"/>
              </a:solidFill>
            </a:rPr>
            <a:t> på, at du kun kan få tilskud til udgifter som  ikke overskrider de enkelte  omkostningsarter med  mere end 10 %  eller det samlede tilsagnsbudget. </a:t>
          </a:r>
        </a:p>
      </xdr:txBody>
    </xdr:sp>
    <xdr:clientData/>
  </xdr:twoCellAnchor>
  <xdr:twoCellAnchor>
    <xdr:from>
      <xdr:col>10</xdr:col>
      <xdr:colOff>920750</xdr:colOff>
      <xdr:row>0</xdr:row>
      <xdr:rowOff>508000</xdr:rowOff>
    </xdr:from>
    <xdr:to>
      <xdr:col>11</xdr:col>
      <xdr:colOff>1460500</xdr:colOff>
      <xdr:row>0</xdr:row>
      <xdr:rowOff>2492375</xdr:rowOff>
    </xdr:to>
    <xdr:sp macro="" textlink="">
      <xdr:nvSpPr>
        <xdr:cNvPr id="63" name="Afrundet rektangulær billedforklaring 62">
          <a:extLst>
            <a:ext uri="{FF2B5EF4-FFF2-40B4-BE49-F238E27FC236}">
              <a16:creationId xmlns:a16="http://schemas.microsoft.com/office/drawing/2014/main" id="{00000000-0008-0000-0300-00003F000000}"/>
            </a:ext>
          </a:extLst>
        </xdr:cNvPr>
        <xdr:cNvSpPr/>
      </xdr:nvSpPr>
      <xdr:spPr>
        <a:xfrm>
          <a:off x="20342225" y="508000"/>
          <a:ext cx="2206625" cy="1984375"/>
        </a:xfrm>
        <a:prstGeom prst="wedgeRoundRectCallout">
          <a:avLst>
            <a:gd name="adj1" fmla="val 5837"/>
            <a:gd name="adj2" fmla="val 7024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da-DK" sz="1400">
              <a:solidFill>
                <a:sysClr val="windowText" lastClr="000000"/>
              </a:solidFill>
            </a:rPr>
            <a:t>Godkendt budget - ifølge tilsagnsbrev eller sidste godkendte budgetændring</a:t>
          </a:r>
          <a:r>
            <a:rPr lang="da-DK" sz="1400" baseline="0">
              <a:solidFill>
                <a:sysClr val="windowText" lastClr="000000"/>
              </a:solidFill>
            </a:rPr>
            <a:t>. </a:t>
          </a:r>
        </a:p>
        <a:p>
          <a:pPr algn="ctr"/>
          <a:r>
            <a:rPr lang="da-DK" sz="1400" baseline="0">
              <a:solidFill>
                <a:sysClr val="windowText" lastClr="000000"/>
              </a:solidFill>
            </a:rPr>
            <a:t>Dette gælder også budgetposter, hvor du ikke har haft udgifter </a:t>
          </a:r>
          <a:endParaRPr lang="da-DK" sz="1400">
            <a:solidFill>
              <a:sysClr val="windowText" lastClr="000000"/>
            </a:solidFill>
          </a:endParaRPr>
        </a:p>
      </xdr:txBody>
    </xdr:sp>
    <xdr:clientData/>
  </xdr:twoCellAnchor>
  <xdr:twoCellAnchor>
    <xdr:from>
      <xdr:col>10</xdr:col>
      <xdr:colOff>1381124</xdr:colOff>
      <xdr:row>8</xdr:row>
      <xdr:rowOff>31750</xdr:rowOff>
    </xdr:from>
    <xdr:to>
      <xdr:col>12</xdr:col>
      <xdr:colOff>1031875</xdr:colOff>
      <xdr:row>12</xdr:row>
      <xdr:rowOff>95250</xdr:rowOff>
    </xdr:to>
    <xdr:sp macro="" textlink="">
      <xdr:nvSpPr>
        <xdr:cNvPr id="65" name="Afrundet rektangulær billedforklaring 64">
          <a:extLst>
            <a:ext uri="{FF2B5EF4-FFF2-40B4-BE49-F238E27FC236}">
              <a16:creationId xmlns:a16="http://schemas.microsoft.com/office/drawing/2014/main" id="{00000000-0008-0000-0300-000041000000}"/>
            </a:ext>
          </a:extLst>
        </xdr:cNvPr>
        <xdr:cNvSpPr/>
      </xdr:nvSpPr>
      <xdr:spPr>
        <a:xfrm>
          <a:off x="20812124" y="5715000"/>
          <a:ext cx="3270251" cy="825500"/>
        </a:xfrm>
        <a:prstGeom prst="wedgeRoundRectCallout">
          <a:avLst>
            <a:gd name="adj1" fmla="val -22521"/>
            <a:gd name="adj2" fmla="val 956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omkostningsarten fra tilsagn/godkendte ændring </a:t>
          </a:r>
        </a:p>
      </xdr:txBody>
    </xdr:sp>
    <xdr:clientData/>
  </xdr:twoCellAnchor>
  <xdr:twoCellAnchor>
    <xdr:from>
      <xdr:col>0</xdr:col>
      <xdr:colOff>158750</xdr:colOff>
      <xdr:row>4</xdr:row>
      <xdr:rowOff>63500</xdr:rowOff>
    </xdr:from>
    <xdr:to>
      <xdr:col>0</xdr:col>
      <xdr:colOff>2921000</xdr:colOff>
      <xdr:row>9</xdr:row>
      <xdr:rowOff>15875</xdr:rowOff>
    </xdr:to>
    <xdr:sp macro="" textlink="">
      <xdr:nvSpPr>
        <xdr:cNvPr id="67" name="Afrundet rektangulær billedforklaring 66">
          <a:extLst>
            <a:ext uri="{FF2B5EF4-FFF2-40B4-BE49-F238E27FC236}">
              <a16:creationId xmlns:a16="http://schemas.microsoft.com/office/drawing/2014/main" id="{00000000-0008-0000-0300-000043000000}"/>
            </a:ext>
          </a:extLst>
        </xdr:cNvPr>
        <xdr:cNvSpPr/>
      </xdr:nvSpPr>
      <xdr:spPr>
        <a:xfrm>
          <a:off x="158750" y="4816475"/>
          <a:ext cx="2762250" cy="1076325"/>
        </a:xfrm>
        <a:prstGeom prst="wedgeRoundRectCallout">
          <a:avLst>
            <a:gd name="adj1" fmla="val -49884"/>
            <a:gd name="adj2" fmla="val 2358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9</xdr:col>
      <xdr:colOff>222250</xdr:colOff>
      <xdr:row>8</xdr:row>
      <xdr:rowOff>142876</xdr:rowOff>
    </xdr:from>
    <xdr:to>
      <xdr:col>10</xdr:col>
      <xdr:colOff>587375</xdr:colOff>
      <xdr:row>13</xdr:row>
      <xdr:rowOff>15876</xdr:rowOff>
    </xdr:to>
    <xdr:sp macro="" textlink="">
      <xdr:nvSpPr>
        <xdr:cNvPr id="68" name="Afrundet rektangulær billedforklaring 67">
          <a:extLst>
            <a:ext uri="{FF2B5EF4-FFF2-40B4-BE49-F238E27FC236}">
              <a16:creationId xmlns:a16="http://schemas.microsoft.com/office/drawing/2014/main" id="{00000000-0008-0000-0300-000044000000}"/>
            </a:ext>
          </a:extLst>
        </xdr:cNvPr>
        <xdr:cNvSpPr/>
      </xdr:nvSpPr>
      <xdr:spPr>
        <a:xfrm>
          <a:off x="17919700" y="5829301"/>
          <a:ext cx="2089150" cy="825500"/>
        </a:xfrm>
        <a:prstGeom prst="wedgeRoundRectCallout">
          <a:avLst>
            <a:gd name="adj1" fmla="val -22521"/>
            <a:gd name="adj2" fmla="val 956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evt. tidligere rateudbetaling på omkostningsarten</a:t>
          </a:r>
        </a:p>
        <a:p>
          <a:pPr marL="0" marR="0" indent="0" algn="ctr" defTabSz="914400" eaLnBrk="1" fontAlgn="auto" latinLnBrk="0" hangingPunct="1">
            <a:lnSpc>
              <a:spcPct val="100000"/>
            </a:lnSpc>
            <a:spcBef>
              <a:spcPts val="0"/>
            </a:spcBef>
            <a:spcAft>
              <a:spcPts val="0"/>
            </a:spcAft>
            <a:buClrTx/>
            <a:buSzTx/>
            <a:buFontTx/>
            <a:buNone/>
            <a:tabLst/>
            <a:defRPr/>
          </a:pPr>
          <a:endParaRPr lang="da-DK" sz="1400" baseline="0">
            <a:solidFill>
              <a:schemeClr val="lt1"/>
            </a:solidFill>
            <a:latin typeface="Calibri (Tekst)"/>
            <a:ea typeface="+mn-ea"/>
            <a:cs typeface="+mn-cs"/>
          </a:endParaRPr>
        </a:p>
      </xdr:txBody>
    </xdr:sp>
    <xdr:clientData/>
  </xdr:twoCellAnchor>
  <xdr:twoCellAnchor>
    <xdr:from>
      <xdr:col>9</xdr:col>
      <xdr:colOff>174625</xdr:colOff>
      <xdr:row>0</xdr:row>
      <xdr:rowOff>1016001</xdr:rowOff>
    </xdr:from>
    <xdr:to>
      <xdr:col>10</xdr:col>
      <xdr:colOff>460375</xdr:colOff>
      <xdr:row>0</xdr:row>
      <xdr:rowOff>2413001</xdr:rowOff>
    </xdr:to>
    <xdr:sp macro="" textlink="">
      <xdr:nvSpPr>
        <xdr:cNvPr id="69" name="Afrundet rektangulær billedforklaring 68">
          <a:extLst>
            <a:ext uri="{FF2B5EF4-FFF2-40B4-BE49-F238E27FC236}">
              <a16:creationId xmlns:a16="http://schemas.microsoft.com/office/drawing/2014/main" id="{00000000-0008-0000-0300-000045000000}"/>
            </a:ext>
          </a:extLst>
        </xdr:cNvPr>
        <xdr:cNvSpPr/>
      </xdr:nvSpPr>
      <xdr:spPr>
        <a:xfrm>
          <a:off x="17872075" y="1016001"/>
          <a:ext cx="2009775" cy="1397000"/>
        </a:xfrm>
        <a:prstGeom prst="wedgeRoundRectCallout">
          <a:avLst>
            <a:gd name="adj1" fmla="val 5837"/>
            <a:gd name="adj2" fmla="val 7024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da-DK" sz="1400">
              <a:solidFill>
                <a:sysClr val="windowText" lastClr="000000"/>
              </a:solidFill>
            </a:rPr>
            <a:t>Skriv</a:t>
          </a:r>
          <a:r>
            <a:rPr lang="da-DK" sz="1400" baseline="0">
              <a:solidFill>
                <a:sysClr val="windowText" lastClr="000000"/>
              </a:solidFill>
            </a:rPr>
            <a:t> omkostninger fra evt. tidligere rateudbetalinger under  hver enkelt omkostningsart </a:t>
          </a:r>
          <a:endParaRPr lang="da-DK" sz="1400">
            <a:solidFill>
              <a:sysClr val="windowText" lastClr="000000"/>
            </a:solidFill>
          </a:endParaRPr>
        </a:p>
      </xdr:txBody>
    </xdr:sp>
    <xdr:clientData/>
  </xdr:twoCellAnchor>
  <xdr:twoCellAnchor>
    <xdr:from>
      <xdr:col>0</xdr:col>
      <xdr:colOff>2651125</xdr:colOff>
      <xdr:row>0</xdr:row>
      <xdr:rowOff>142875</xdr:rowOff>
    </xdr:from>
    <xdr:to>
      <xdr:col>2</xdr:col>
      <xdr:colOff>317499</xdr:colOff>
      <xdr:row>0</xdr:row>
      <xdr:rowOff>2873374</xdr:rowOff>
    </xdr:to>
    <xdr:sp macro="" textlink="">
      <xdr:nvSpPr>
        <xdr:cNvPr id="34" name="Afrundet rektangulær billedforklaring 33">
          <a:extLst>
            <a:ext uri="{FF2B5EF4-FFF2-40B4-BE49-F238E27FC236}">
              <a16:creationId xmlns:a16="http://schemas.microsoft.com/office/drawing/2014/main" id="{00000000-0008-0000-0300-000022000000}"/>
            </a:ext>
          </a:extLst>
        </xdr:cNvPr>
        <xdr:cNvSpPr/>
      </xdr:nvSpPr>
      <xdr:spPr>
        <a:xfrm>
          <a:off x="2651125" y="142875"/>
          <a:ext cx="1895474" cy="2730499"/>
        </a:xfrm>
        <a:prstGeom prst="wedgeRoundRectCallout">
          <a:avLst>
            <a:gd name="adj1" fmla="val 16563"/>
            <a:gd name="adj2" fmla="val 6417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Fortløbende nr. med reference til det enkelte bilag</a:t>
          </a:r>
        </a:p>
        <a:p>
          <a:pPr marL="0" marR="0" indent="0" algn="ctr" defTabSz="914400" eaLnBrk="1" fontAlgn="auto" latinLnBrk="0" hangingPunct="1">
            <a:lnSpc>
              <a:spcPct val="100000"/>
            </a:lnSpc>
            <a:spcBef>
              <a:spcPts val="0"/>
            </a:spcBef>
            <a:spcAft>
              <a:spcPts val="0"/>
            </a:spcAft>
            <a:buClrTx/>
            <a:buSzTx/>
            <a:buFontTx/>
            <a:buNone/>
            <a:tabLst/>
            <a:defRPr/>
          </a:pPr>
          <a:endParaRPr lang="da-DK" sz="1400">
            <a:solidFill>
              <a:sysClr val="windowText" lastClr="000000"/>
            </a:solidFill>
            <a:latin typeface="Calibri (Teks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Eller </a:t>
          </a:r>
        </a:p>
        <a:p>
          <a:pPr marL="0" marR="0" indent="0" algn="ctr" defTabSz="914400" eaLnBrk="1" fontAlgn="auto" latinLnBrk="0" hangingPunct="1">
            <a:lnSpc>
              <a:spcPct val="100000"/>
            </a:lnSpc>
            <a:spcBef>
              <a:spcPts val="0"/>
            </a:spcBef>
            <a:spcAft>
              <a:spcPts val="0"/>
            </a:spcAft>
            <a:buClrTx/>
            <a:buSzTx/>
            <a:buFontTx/>
            <a:buNone/>
            <a:tabLst/>
            <a:defRPr/>
          </a:pPr>
          <a:endParaRPr lang="da-DK" sz="1400">
            <a:solidFill>
              <a:sysClr val="windowText" lastClr="000000"/>
            </a:solidFill>
            <a:latin typeface="Calibri (Teks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Bilagsnummer der stemmer overens med regnskabssystemet </a:t>
          </a:r>
        </a:p>
      </xdr:txBody>
    </xdr:sp>
    <xdr:clientData/>
  </xdr:twoCellAnchor>
  <xdr:twoCellAnchor>
    <xdr:from>
      <xdr:col>0</xdr:col>
      <xdr:colOff>57150</xdr:colOff>
      <xdr:row>0</xdr:row>
      <xdr:rowOff>368301</xdr:rowOff>
    </xdr:from>
    <xdr:to>
      <xdr:col>0</xdr:col>
      <xdr:colOff>2438400</xdr:colOff>
      <xdr:row>0</xdr:row>
      <xdr:rowOff>3063875</xdr:rowOff>
    </xdr:to>
    <xdr:sp macro="" textlink="">
      <xdr:nvSpPr>
        <xdr:cNvPr id="35" name="Afrundet rektangulær billedforklaring 34">
          <a:extLst>
            <a:ext uri="{FF2B5EF4-FFF2-40B4-BE49-F238E27FC236}">
              <a16:creationId xmlns:a16="http://schemas.microsoft.com/office/drawing/2014/main" id="{00000000-0008-0000-0300-000023000000}"/>
            </a:ext>
          </a:extLst>
        </xdr:cNvPr>
        <xdr:cNvSpPr/>
      </xdr:nvSpPr>
      <xdr:spPr>
        <a:xfrm>
          <a:off x="57150" y="368301"/>
          <a:ext cx="2381250" cy="2695574"/>
        </a:xfrm>
        <a:prstGeom prst="wedgeRoundRectCallou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De enkelte udgiftsbilag skal placeres under den godkendte omkostningsart</a:t>
          </a:r>
          <a:r>
            <a:rPr lang="da-DK" sz="1400" baseline="0">
              <a:solidFill>
                <a:sysClr val="windowText" lastClr="000000"/>
              </a:solidFill>
              <a:latin typeface="Calibri (Tekst)"/>
              <a:ea typeface="+mn-ea"/>
              <a:cs typeface="+mn-cs"/>
            </a:rPr>
            <a:t> </a:t>
          </a:r>
          <a:br>
            <a:rPr lang="da-DK" sz="1400" baseline="0">
              <a:solidFill>
                <a:sysClr val="windowText" lastClr="000000"/>
              </a:solidFill>
              <a:latin typeface="Calibri (Tekst)"/>
              <a:ea typeface="+mn-ea"/>
              <a:cs typeface="+mn-cs"/>
            </a:rPr>
          </a:br>
          <a:r>
            <a:rPr lang="da-DK" sz="1400" baseline="0">
              <a:solidFill>
                <a:sysClr val="windowText" lastClr="000000"/>
              </a:solidFill>
              <a:latin typeface="Calibri (Tekst)"/>
              <a:ea typeface="+mn-ea"/>
              <a:cs typeface="+mn-cs"/>
            </a:rPr>
            <a:t>jf. tilsagnsbrevet og evt. godkendte budgetændringer</a:t>
          </a:r>
          <a:endParaRPr lang="da-DK" sz="1400">
            <a:solidFill>
              <a:sysClr val="windowText" lastClr="000000"/>
            </a:solidFill>
            <a:latin typeface="Calibri (Tekst)"/>
          </a:endParaRPr>
        </a:p>
      </xdr:txBody>
    </xdr:sp>
    <xdr:clientData/>
  </xdr:twoCellAnchor>
  <xdr:twoCellAnchor>
    <xdr:from>
      <xdr:col>2</xdr:col>
      <xdr:colOff>428625</xdr:colOff>
      <xdr:row>0</xdr:row>
      <xdr:rowOff>476250</xdr:rowOff>
    </xdr:from>
    <xdr:to>
      <xdr:col>2</xdr:col>
      <xdr:colOff>2724150</xdr:colOff>
      <xdr:row>0</xdr:row>
      <xdr:rowOff>3000374</xdr:rowOff>
    </xdr:to>
    <xdr:sp macro="" textlink="">
      <xdr:nvSpPr>
        <xdr:cNvPr id="48" name="Afrundet rektangulær billedforklaring 47">
          <a:extLst>
            <a:ext uri="{FF2B5EF4-FFF2-40B4-BE49-F238E27FC236}">
              <a16:creationId xmlns:a16="http://schemas.microsoft.com/office/drawing/2014/main" id="{00000000-0008-0000-0300-000030000000}"/>
            </a:ext>
          </a:extLst>
        </xdr:cNvPr>
        <xdr:cNvSpPr/>
      </xdr:nvSpPr>
      <xdr:spPr>
        <a:xfrm>
          <a:off x="4657725" y="476250"/>
          <a:ext cx="2295525" cy="2524124"/>
        </a:xfrm>
        <a:prstGeom prst="wedgeRoundRectCallout">
          <a:avLst>
            <a:gd name="adj1" fmla="val -22908"/>
            <a:gd name="adj2" fmla="val 6514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Navn på den leverandør, der har udstedt fakturaeren.  Alle fakturaer skal være udstedt til tilsagnshaver</a:t>
          </a:r>
        </a:p>
        <a:p>
          <a:pPr algn="ctr"/>
          <a:endParaRPr lang="da-DK" sz="1100">
            <a:solidFill>
              <a:sysClr val="windowText" lastClr="000000"/>
            </a:solidFill>
          </a:endParaRPr>
        </a:p>
      </xdr:txBody>
    </xdr:sp>
    <xdr:clientData/>
  </xdr:twoCellAnchor>
  <xdr:twoCellAnchor>
    <xdr:from>
      <xdr:col>3</xdr:col>
      <xdr:colOff>2270125</xdr:colOff>
      <xdr:row>0</xdr:row>
      <xdr:rowOff>31751</xdr:rowOff>
    </xdr:from>
    <xdr:to>
      <xdr:col>5</xdr:col>
      <xdr:colOff>857249</xdr:colOff>
      <xdr:row>0</xdr:row>
      <xdr:rowOff>1682751</xdr:rowOff>
    </xdr:to>
    <xdr:sp macro="" textlink="">
      <xdr:nvSpPr>
        <xdr:cNvPr id="70" name="Afrundet rektangulær billedforklaring 69">
          <a:extLst>
            <a:ext uri="{FF2B5EF4-FFF2-40B4-BE49-F238E27FC236}">
              <a16:creationId xmlns:a16="http://schemas.microsoft.com/office/drawing/2014/main" id="{00000000-0008-0000-0300-000046000000}"/>
            </a:ext>
          </a:extLst>
        </xdr:cNvPr>
        <xdr:cNvSpPr/>
      </xdr:nvSpPr>
      <xdr:spPr>
        <a:xfrm>
          <a:off x="9480550" y="31751"/>
          <a:ext cx="2387599" cy="1651000"/>
        </a:xfrm>
        <a:prstGeom prst="wedgeRoundRectCallout">
          <a:avLst>
            <a:gd name="adj1" fmla="val -18706"/>
            <a:gd name="adj2" fmla="val 1330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Angives hvis udgiften er vedr. konsulenter</a:t>
          </a:r>
        </a:p>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/ekstern bistand,                    projektansættelser/intern løn og frivilligt arbejde</a:t>
          </a:r>
        </a:p>
        <a:p>
          <a:pPr algn="ctr"/>
          <a:endParaRPr lang="da-DK" sz="1100"/>
        </a:p>
      </xdr:txBody>
    </xdr:sp>
    <xdr:clientData/>
  </xdr:twoCellAnchor>
  <xdr:twoCellAnchor>
    <xdr:from>
      <xdr:col>4</xdr:col>
      <xdr:colOff>492126</xdr:colOff>
      <xdr:row>0</xdr:row>
      <xdr:rowOff>1905000</xdr:rowOff>
    </xdr:from>
    <xdr:to>
      <xdr:col>6</xdr:col>
      <xdr:colOff>349251</xdr:colOff>
      <xdr:row>0</xdr:row>
      <xdr:rowOff>3333750</xdr:rowOff>
    </xdr:to>
    <xdr:sp macro="" textlink="">
      <xdr:nvSpPr>
        <xdr:cNvPr id="71" name="Afrundet rektangulær billedforklaring 70">
          <a:extLst>
            <a:ext uri="{FF2B5EF4-FFF2-40B4-BE49-F238E27FC236}">
              <a16:creationId xmlns:a16="http://schemas.microsoft.com/office/drawing/2014/main" id="{00000000-0008-0000-0300-000047000000}"/>
            </a:ext>
          </a:extLst>
        </xdr:cNvPr>
        <xdr:cNvSpPr/>
      </xdr:nvSpPr>
      <xdr:spPr>
        <a:xfrm>
          <a:off x="10512426" y="1905000"/>
          <a:ext cx="1914525" cy="1428750"/>
        </a:xfrm>
        <a:prstGeom prst="wedgeRoundRectCallout">
          <a:avLst>
            <a:gd name="adj1" fmla="val 9398"/>
            <a:gd name="adj2" fmla="val 623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mn-lt"/>
              <a:ea typeface="+mn-ea"/>
              <a:cs typeface="+mn-cs"/>
            </a:rPr>
            <a:t>Timesats må ikke være højere  end angivet i tilsagns</a:t>
          </a:r>
        </a:p>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mn-lt"/>
              <a:ea typeface="+mn-ea"/>
              <a:cs typeface="+mn-cs"/>
            </a:rPr>
            <a:t>brevet eller seneste</a:t>
          </a:r>
          <a:r>
            <a:rPr lang="da-DK" sz="1400" baseline="0">
              <a:solidFill>
                <a:sysClr val="windowText" lastClr="000000"/>
              </a:solidFill>
              <a:latin typeface="+mn-lt"/>
              <a:ea typeface="+mn-ea"/>
              <a:cs typeface="+mn-cs"/>
            </a:rPr>
            <a:t> godkendte ændring</a:t>
          </a:r>
          <a:endParaRPr lang="da-DK" sz="1400">
            <a:solidFill>
              <a:sysClr val="windowText" lastClr="000000"/>
            </a:solidFill>
          </a:endParaRPr>
        </a:p>
      </xdr:txBody>
    </xdr:sp>
    <xdr:clientData/>
  </xdr:twoCellAnchor>
  <xdr:twoCellAnchor>
    <xdr:from>
      <xdr:col>6</xdr:col>
      <xdr:colOff>58963</xdr:colOff>
      <xdr:row>0</xdr:row>
      <xdr:rowOff>0</xdr:rowOff>
    </xdr:from>
    <xdr:to>
      <xdr:col>7</xdr:col>
      <xdr:colOff>2392588</xdr:colOff>
      <xdr:row>0</xdr:row>
      <xdr:rowOff>1397000</xdr:rowOff>
    </xdr:to>
    <xdr:sp macro="" textlink="">
      <xdr:nvSpPr>
        <xdr:cNvPr id="72" name="Afrundet rektangulær billedforklaring 71">
          <a:extLst>
            <a:ext uri="{FF2B5EF4-FFF2-40B4-BE49-F238E27FC236}">
              <a16:creationId xmlns:a16="http://schemas.microsoft.com/office/drawing/2014/main" id="{00000000-0008-0000-0300-000048000000}"/>
            </a:ext>
          </a:extLst>
        </xdr:cNvPr>
        <xdr:cNvSpPr/>
      </xdr:nvSpPr>
      <xdr:spPr>
        <a:xfrm>
          <a:off x="12142106" y="0"/>
          <a:ext cx="3517446" cy="1397000"/>
        </a:xfrm>
        <a:prstGeom prst="wedgeRoundRectCallout">
          <a:avLst>
            <a:gd name="adj1" fmla="val -40928"/>
            <a:gd name="adj2" fmla="val 19209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mn-lt"/>
              <a:ea typeface="+mn-ea"/>
              <a:cs typeface="+mn-cs"/>
            </a:rPr>
            <a:t>Dato for udstedelse af fakturaen.</a:t>
          </a:r>
          <a:r>
            <a:rPr lang="da-DK" sz="1400" baseline="0">
              <a:solidFill>
                <a:sysClr val="windowText" lastClr="000000"/>
              </a:solidFill>
              <a:latin typeface="+mn-lt"/>
              <a:ea typeface="+mn-ea"/>
              <a:cs typeface="+mn-cs"/>
            </a:rPr>
            <a:t> Dato skal ligge inden for perioden : Tidspunkt hvor du sender ansøgning - dato hvor projektperioden slutter. </a:t>
          </a:r>
        </a:p>
        <a:p>
          <a:pPr marL="0" marR="0" indent="0" algn="ctr" defTabSz="914400" eaLnBrk="1" fontAlgn="auto" latinLnBrk="0" hangingPunct="1">
            <a:lnSpc>
              <a:spcPct val="100000"/>
            </a:lnSpc>
            <a:spcBef>
              <a:spcPts val="0"/>
            </a:spcBef>
            <a:spcAft>
              <a:spcPts val="0"/>
            </a:spcAft>
            <a:buClrTx/>
            <a:buSzTx/>
            <a:buFontTx/>
            <a:buNone/>
            <a:tabLst/>
            <a:defRPr/>
          </a:pPr>
          <a:endParaRPr lang="da-DK" sz="1400" baseline="0">
            <a:solidFill>
              <a:sysClr val="windowText" lastClr="00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lang="da-DK" sz="14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endParaRPr lang="da-DK" sz="1400"/>
        </a:p>
        <a:p>
          <a:pPr algn="ctr"/>
          <a:endParaRPr lang="da-DK" sz="1000"/>
        </a:p>
      </xdr:txBody>
    </xdr:sp>
    <xdr:clientData/>
  </xdr:twoCellAnchor>
  <xdr:twoCellAnchor>
    <xdr:from>
      <xdr:col>8</xdr:col>
      <xdr:colOff>63499</xdr:colOff>
      <xdr:row>0</xdr:row>
      <xdr:rowOff>365124</xdr:rowOff>
    </xdr:from>
    <xdr:to>
      <xdr:col>8</xdr:col>
      <xdr:colOff>1635124</xdr:colOff>
      <xdr:row>0</xdr:row>
      <xdr:rowOff>2571749</xdr:rowOff>
    </xdr:to>
    <xdr:sp macro="" textlink="">
      <xdr:nvSpPr>
        <xdr:cNvPr id="73" name="Afrundet rektangulær billedforklaring 72">
          <a:extLst>
            <a:ext uri="{FF2B5EF4-FFF2-40B4-BE49-F238E27FC236}">
              <a16:creationId xmlns:a16="http://schemas.microsoft.com/office/drawing/2014/main" id="{00000000-0008-0000-0300-000049000000}"/>
            </a:ext>
          </a:extLst>
        </xdr:cNvPr>
        <xdr:cNvSpPr/>
      </xdr:nvSpPr>
      <xdr:spPr>
        <a:xfrm>
          <a:off x="16036924" y="365124"/>
          <a:ext cx="1571625" cy="2206625"/>
        </a:xfrm>
        <a:prstGeom prst="wedgeRoundRectCallout">
          <a:avLst>
            <a:gd name="adj1" fmla="val 17297"/>
            <a:gd name="adj2" fmla="val 925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mn-lt"/>
              <a:ea typeface="+mn-ea"/>
              <a:cs typeface="+mn-cs"/>
            </a:rPr>
            <a:t>Dato</a:t>
          </a:r>
          <a:r>
            <a:rPr lang="da-DK" sz="1400" baseline="0">
              <a:solidFill>
                <a:sysClr val="windowText" lastClr="000000"/>
              </a:solidFill>
              <a:latin typeface="+mn-lt"/>
              <a:ea typeface="+mn-ea"/>
              <a:cs typeface="+mn-cs"/>
            </a:rPr>
            <a:t> for betaling af faktura. Betalingen skal være senest inden, du sender ansøgninng om  udbetaling.</a:t>
          </a:r>
        </a:p>
        <a:p>
          <a:pPr marL="0" marR="0" indent="0" algn="ctr" defTabSz="914400" eaLnBrk="1" fontAlgn="auto" latinLnBrk="0" hangingPunct="1">
            <a:lnSpc>
              <a:spcPct val="100000"/>
            </a:lnSpc>
            <a:spcBef>
              <a:spcPts val="0"/>
            </a:spcBef>
            <a:spcAft>
              <a:spcPts val="0"/>
            </a:spcAft>
            <a:buClrTx/>
            <a:buSzTx/>
            <a:buFontTx/>
            <a:buNone/>
            <a:tabLst/>
            <a:defRPr/>
          </a:pPr>
          <a:endParaRPr lang="da-DK" sz="1400">
            <a:solidFill>
              <a:sysClr val="windowText" lastClr="000000"/>
            </a:solidFill>
            <a:latin typeface="+mn-lt"/>
            <a:ea typeface="+mn-ea"/>
            <a:cs typeface="+mn-cs"/>
          </a:endParaRPr>
        </a:p>
        <a:p>
          <a:pPr algn="ctr"/>
          <a:endParaRPr lang="da-DK" sz="1100"/>
        </a:p>
      </xdr:txBody>
    </xdr:sp>
    <xdr:clientData/>
  </xdr:twoCellAnchor>
  <xdr:twoCellAnchor>
    <xdr:from>
      <xdr:col>7</xdr:col>
      <xdr:colOff>57149</xdr:colOff>
      <xdr:row>0</xdr:row>
      <xdr:rowOff>1431924</xdr:rowOff>
    </xdr:from>
    <xdr:to>
      <xdr:col>7</xdr:col>
      <xdr:colOff>2698750</xdr:colOff>
      <xdr:row>0</xdr:row>
      <xdr:rowOff>2873375</xdr:rowOff>
    </xdr:to>
    <xdr:sp macro="" textlink="">
      <xdr:nvSpPr>
        <xdr:cNvPr id="74" name="Afrundet rektangulær billedforklaring 73">
          <a:extLst>
            <a:ext uri="{FF2B5EF4-FFF2-40B4-BE49-F238E27FC236}">
              <a16:creationId xmlns:a16="http://schemas.microsoft.com/office/drawing/2014/main" id="{00000000-0008-0000-0300-00004A000000}"/>
            </a:ext>
          </a:extLst>
        </xdr:cNvPr>
        <xdr:cNvSpPr/>
      </xdr:nvSpPr>
      <xdr:spPr>
        <a:xfrm>
          <a:off x="13315949" y="1431924"/>
          <a:ext cx="2641601" cy="1441451"/>
        </a:xfrm>
        <a:prstGeom prst="wedgeRoundRectCallout">
          <a:avLst>
            <a:gd name="adj1" fmla="val -26782"/>
            <a:gd name="adj2" fmla="val 6236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mn-lt"/>
              <a:ea typeface="+mn-ea"/>
              <a:cs typeface="+mn-cs"/>
            </a:rPr>
            <a:t>Afholdte</a:t>
          </a:r>
          <a:r>
            <a:rPr lang="da-DK" sz="1400" baseline="0">
              <a:solidFill>
                <a:sysClr val="windowText" lastClr="000000"/>
              </a:solidFill>
              <a:latin typeface="+mn-lt"/>
              <a:ea typeface="+mn-ea"/>
              <a:cs typeface="+mn-cs"/>
            </a:rPr>
            <a:t> u</a:t>
          </a:r>
          <a:r>
            <a:rPr lang="da-DK" sz="1400">
              <a:solidFill>
                <a:sysClr val="windowText" lastClr="000000"/>
              </a:solidFill>
              <a:latin typeface="+mn-lt"/>
              <a:ea typeface="+mn-ea"/>
              <a:cs typeface="+mn-cs"/>
            </a:rPr>
            <a:t>dgifter i DKK </a:t>
          </a:r>
        </a:p>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mn-lt"/>
              <a:ea typeface="+mn-ea"/>
              <a:cs typeface="+mn-cs"/>
            </a:rPr>
            <a:t>  ekskl. moms med to decimaler</a:t>
          </a:r>
          <a:endParaRPr lang="da-DK" sz="1400">
            <a:solidFill>
              <a:sysClr val="windowText" lastClr="000000"/>
            </a:solidFill>
          </a:endParaRPr>
        </a:p>
        <a:p>
          <a:pPr algn="ctr"/>
          <a:r>
            <a:rPr lang="da-DK" sz="1400">
              <a:solidFill>
                <a:sysClr val="windowText" lastClr="000000"/>
              </a:solidFill>
            </a:rPr>
            <a:t>OBS: Hvis du</a:t>
          </a:r>
          <a:r>
            <a:rPr lang="da-DK" sz="1400" baseline="0">
              <a:solidFill>
                <a:sysClr val="windowText" lastClr="000000"/>
              </a:solidFill>
            </a:rPr>
            <a:t> ikke kan få momsen  refunderet skal udgifterne være inkl. moms</a:t>
          </a:r>
          <a:r>
            <a:rPr lang="da-DK" sz="1000" baseline="0">
              <a:solidFill>
                <a:sysClr val="windowText" lastClr="000000"/>
              </a:solidFill>
            </a:rPr>
            <a:t>.</a:t>
          </a:r>
          <a:endParaRPr lang="da-DK" sz="1000">
            <a:solidFill>
              <a:sysClr val="windowText" lastClr="000000"/>
            </a:solidFill>
          </a:endParaRPr>
        </a:p>
      </xdr:txBody>
    </xdr:sp>
    <xdr:clientData/>
  </xdr:twoCellAnchor>
  <xdr:twoCellAnchor>
    <xdr:from>
      <xdr:col>11</xdr:col>
      <xdr:colOff>1635125</xdr:colOff>
      <xdr:row>0</xdr:row>
      <xdr:rowOff>123824</xdr:rowOff>
    </xdr:from>
    <xdr:to>
      <xdr:col>13</xdr:col>
      <xdr:colOff>285751</xdr:colOff>
      <xdr:row>0</xdr:row>
      <xdr:rowOff>2555875</xdr:rowOff>
    </xdr:to>
    <xdr:sp macro="" textlink="">
      <xdr:nvSpPr>
        <xdr:cNvPr id="75" name="Afrundet rektangulær billedforklaring 74">
          <a:extLst>
            <a:ext uri="{FF2B5EF4-FFF2-40B4-BE49-F238E27FC236}">
              <a16:creationId xmlns:a16="http://schemas.microsoft.com/office/drawing/2014/main" id="{00000000-0008-0000-0300-00004B000000}"/>
            </a:ext>
          </a:extLst>
        </xdr:cNvPr>
        <xdr:cNvSpPr/>
      </xdr:nvSpPr>
      <xdr:spPr>
        <a:xfrm>
          <a:off x="23647400" y="123824"/>
          <a:ext cx="2746376" cy="2432051"/>
        </a:xfrm>
        <a:prstGeom prst="wedgeRoundRectCallout">
          <a:avLst>
            <a:gd name="adj1" fmla="val -24817"/>
            <a:gd name="adj2" fmla="val 5703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da-DK" sz="1400">
              <a:solidFill>
                <a:sysClr val="windowText" lastClr="000000"/>
              </a:solidFill>
            </a:rPr>
            <a:t>Vær opmærksom</a:t>
          </a:r>
          <a:r>
            <a:rPr lang="da-DK" sz="1400" baseline="0">
              <a:solidFill>
                <a:sysClr val="windowText" lastClr="000000"/>
              </a:solidFill>
            </a:rPr>
            <a:t> på, at du kun kan få tilskud til udgifter som  ikke overskrider de enkelte  omkostningsarter med  mere end 10 %  eller det samlede tilsagnsbudget. </a:t>
          </a:r>
        </a:p>
      </xdr:txBody>
    </xdr:sp>
    <xdr:clientData/>
  </xdr:twoCellAnchor>
  <xdr:twoCellAnchor>
    <xdr:from>
      <xdr:col>10</xdr:col>
      <xdr:colOff>920750</xdr:colOff>
      <xdr:row>0</xdr:row>
      <xdr:rowOff>508000</xdr:rowOff>
    </xdr:from>
    <xdr:to>
      <xdr:col>11</xdr:col>
      <xdr:colOff>1460500</xdr:colOff>
      <xdr:row>0</xdr:row>
      <xdr:rowOff>2492375</xdr:rowOff>
    </xdr:to>
    <xdr:sp macro="" textlink="">
      <xdr:nvSpPr>
        <xdr:cNvPr id="76" name="Afrundet rektangulær billedforklaring 75">
          <a:extLst>
            <a:ext uri="{FF2B5EF4-FFF2-40B4-BE49-F238E27FC236}">
              <a16:creationId xmlns:a16="http://schemas.microsoft.com/office/drawing/2014/main" id="{00000000-0008-0000-0300-00004C000000}"/>
            </a:ext>
          </a:extLst>
        </xdr:cNvPr>
        <xdr:cNvSpPr/>
      </xdr:nvSpPr>
      <xdr:spPr>
        <a:xfrm>
          <a:off x="21266150" y="508000"/>
          <a:ext cx="2206625" cy="1984375"/>
        </a:xfrm>
        <a:prstGeom prst="wedgeRoundRectCallout">
          <a:avLst>
            <a:gd name="adj1" fmla="val 5837"/>
            <a:gd name="adj2" fmla="val 7024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da-DK" sz="1400">
              <a:solidFill>
                <a:sysClr val="windowText" lastClr="000000"/>
              </a:solidFill>
            </a:rPr>
            <a:t>Godkendt budget - ifølge tilsagnsbrev eller sidste godkendte budgetændring</a:t>
          </a:r>
          <a:r>
            <a:rPr lang="da-DK" sz="1400" baseline="0">
              <a:solidFill>
                <a:sysClr val="windowText" lastClr="000000"/>
              </a:solidFill>
            </a:rPr>
            <a:t>. </a:t>
          </a:r>
        </a:p>
        <a:p>
          <a:pPr algn="ctr"/>
          <a:r>
            <a:rPr lang="da-DK" sz="1400" baseline="0">
              <a:solidFill>
                <a:sysClr val="windowText" lastClr="000000"/>
              </a:solidFill>
            </a:rPr>
            <a:t>Dette gælder også budgetposter, hvor du ikke har haft udgifter </a:t>
          </a:r>
          <a:endParaRPr lang="da-DK" sz="1400">
            <a:solidFill>
              <a:sysClr val="windowText" lastClr="000000"/>
            </a:solidFill>
          </a:endParaRPr>
        </a:p>
      </xdr:txBody>
    </xdr:sp>
    <xdr:clientData/>
  </xdr:twoCellAnchor>
  <xdr:twoCellAnchor>
    <xdr:from>
      <xdr:col>0</xdr:col>
      <xdr:colOff>158750</xdr:colOff>
      <xdr:row>4</xdr:row>
      <xdr:rowOff>63500</xdr:rowOff>
    </xdr:from>
    <xdr:to>
      <xdr:col>0</xdr:col>
      <xdr:colOff>2921000</xdr:colOff>
      <xdr:row>9</xdr:row>
      <xdr:rowOff>15875</xdr:rowOff>
    </xdr:to>
    <xdr:sp macro="" textlink="">
      <xdr:nvSpPr>
        <xdr:cNvPr id="80" name="Afrundet rektangulær billedforklaring 79">
          <a:extLst>
            <a:ext uri="{FF2B5EF4-FFF2-40B4-BE49-F238E27FC236}">
              <a16:creationId xmlns:a16="http://schemas.microsoft.com/office/drawing/2014/main" id="{00000000-0008-0000-0300-000050000000}"/>
            </a:ext>
          </a:extLst>
        </xdr:cNvPr>
        <xdr:cNvSpPr/>
      </xdr:nvSpPr>
      <xdr:spPr>
        <a:xfrm>
          <a:off x="158750" y="4816475"/>
          <a:ext cx="2762250" cy="1076325"/>
        </a:xfrm>
        <a:prstGeom prst="wedgeRoundRectCallout">
          <a:avLst>
            <a:gd name="adj1" fmla="val -49884"/>
            <a:gd name="adj2" fmla="val 2358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9</xdr:col>
      <xdr:colOff>222250</xdr:colOff>
      <xdr:row>8</xdr:row>
      <xdr:rowOff>142876</xdr:rowOff>
    </xdr:from>
    <xdr:to>
      <xdr:col>10</xdr:col>
      <xdr:colOff>587375</xdr:colOff>
      <xdr:row>13</xdr:row>
      <xdr:rowOff>15876</xdr:rowOff>
    </xdr:to>
    <xdr:sp macro="" textlink="">
      <xdr:nvSpPr>
        <xdr:cNvPr id="81" name="Afrundet rektangulær billedforklaring 80">
          <a:extLst>
            <a:ext uri="{FF2B5EF4-FFF2-40B4-BE49-F238E27FC236}">
              <a16:creationId xmlns:a16="http://schemas.microsoft.com/office/drawing/2014/main" id="{00000000-0008-0000-0300-000051000000}"/>
            </a:ext>
          </a:extLst>
        </xdr:cNvPr>
        <xdr:cNvSpPr/>
      </xdr:nvSpPr>
      <xdr:spPr>
        <a:xfrm>
          <a:off x="17919700" y="5829301"/>
          <a:ext cx="3013075" cy="825500"/>
        </a:xfrm>
        <a:prstGeom prst="wedgeRoundRectCallout">
          <a:avLst>
            <a:gd name="adj1" fmla="val -22521"/>
            <a:gd name="adj2" fmla="val 956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evt. tidligere rateudbetaling på omkostningsarten</a:t>
          </a:r>
        </a:p>
        <a:p>
          <a:pPr marL="0" marR="0" indent="0" algn="ctr" defTabSz="914400" eaLnBrk="1" fontAlgn="auto" latinLnBrk="0" hangingPunct="1">
            <a:lnSpc>
              <a:spcPct val="100000"/>
            </a:lnSpc>
            <a:spcBef>
              <a:spcPts val="0"/>
            </a:spcBef>
            <a:spcAft>
              <a:spcPts val="0"/>
            </a:spcAft>
            <a:buClrTx/>
            <a:buSzTx/>
            <a:buFontTx/>
            <a:buNone/>
            <a:tabLst/>
            <a:defRPr/>
          </a:pPr>
          <a:endParaRPr lang="da-DK" sz="1400" baseline="0">
            <a:solidFill>
              <a:schemeClr val="lt1"/>
            </a:solidFill>
            <a:latin typeface="Calibri (Tekst)"/>
            <a:ea typeface="+mn-ea"/>
            <a:cs typeface="+mn-cs"/>
          </a:endParaRPr>
        </a:p>
      </xdr:txBody>
    </xdr:sp>
    <xdr:clientData/>
  </xdr:twoCellAnchor>
  <xdr:twoCellAnchor>
    <xdr:from>
      <xdr:col>9</xdr:col>
      <xdr:colOff>174625</xdr:colOff>
      <xdr:row>0</xdr:row>
      <xdr:rowOff>1016001</xdr:rowOff>
    </xdr:from>
    <xdr:to>
      <xdr:col>10</xdr:col>
      <xdr:colOff>460375</xdr:colOff>
      <xdr:row>0</xdr:row>
      <xdr:rowOff>2413001</xdr:rowOff>
    </xdr:to>
    <xdr:sp macro="" textlink="">
      <xdr:nvSpPr>
        <xdr:cNvPr id="82" name="Afrundet rektangulær billedforklaring 81">
          <a:extLst>
            <a:ext uri="{FF2B5EF4-FFF2-40B4-BE49-F238E27FC236}">
              <a16:creationId xmlns:a16="http://schemas.microsoft.com/office/drawing/2014/main" id="{00000000-0008-0000-0300-000052000000}"/>
            </a:ext>
          </a:extLst>
        </xdr:cNvPr>
        <xdr:cNvSpPr/>
      </xdr:nvSpPr>
      <xdr:spPr>
        <a:xfrm>
          <a:off x="17872075" y="1016001"/>
          <a:ext cx="2933700" cy="1397000"/>
        </a:xfrm>
        <a:prstGeom prst="wedgeRoundRectCallout">
          <a:avLst>
            <a:gd name="adj1" fmla="val 5837"/>
            <a:gd name="adj2" fmla="val 7024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da-DK" sz="1400">
              <a:solidFill>
                <a:sysClr val="windowText" lastClr="000000"/>
              </a:solidFill>
            </a:rPr>
            <a:t>Skriv</a:t>
          </a:r>
          <a:r>
            <a:rPr lang="da-DK" sz="1400" baseline="0">
              <a:solidFill>
                <a:sysClr val="windowText" lastClr="000000"/>
              </a:solidFill>
            </a:rPr>
            <a:t> omkostninger fra evt. tidligere rateudbetalinger under  hver enkelt omkostningsart </a:t>
          </a:r>
          <a:endParaRPr lang="da-DK" sz="1400">
            <a:solidFill>
              <a:sysClr val="windowText" lastClr="000000"/>
            </a:solidFil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E1FBE-03B6-4A25-8B0D-42D256D46DAB}">
  <dimension ref="B1:M21"/>
  <sheetViews>
    <sheetView zoomScale="90" zoomScaleNormal="90" workbookViewId="0">
      <selection activeCell="B26" sqref="B26"/>
    </sheetView>
  </sheetViews>
  <sheetFormatPr defaultColWidth="9.140625" defaultRowHeight="15" x14ac:dyDescent="0.25"/>
  <cols>
    <col min="1" max="1" width="1.5703125" style="247" customWidth="1"/>
    <col min="2" max="2" width="56.140625" style="247" customWidth="1"/>
    <col min="3" max="3" width="30.85546875" style="247" customWidth="1"/>
    <col min="4" max="4" width="34.7109375" style="247" customWidth="1"/>
    <col min="5" max="5" width="29.28515625" style="247" customWidth="1"/>
    <col min="6" max="6" width="37.7109375" style="247" customWidth="1"/>
    <col min="7" max="16384" width="9.140625" style="247"/>
  </cols>
  <sheetData>
    <row r="1" spans="2:13" ht="15.75" thickBot="1" x14ac:dyDescent="0.3"/>
    <row r="2" spans="2:13" ht="20.25" x14ac:dyDescent="0.25">
      <c r="B2" s="485" t="s">
        <v>407</v>
      </c>
      <c r="C2" s="486"/>
      <c r="D2" s="486"/>
      <c r="E2" s="486"/>
      <c r="F2" s="486"/>
      <c r="G2" s="486"/>
      <c r="H2" s="486"/>
      <c r="I2" s="486"/>
      <c r="J2" s="486"/>
      <c r="K2" s="486"/>
      <c r="L2" s="486"/>
      <c r="M2" s="487"/>
    </row>
    <row r="3" spans="2:13" x14ac:dyDescent="0.25">
      <c r="B3" s="488" t="s">
        <v>188</v>
      </c>
      <c r="C3" s="489"/>
      <c r="D3" s="489"/>
      <c r="E3" s="489"/>
      <c r="F3" s="489"/>
      <c r="G3" s="489"/>
      <c r="H3" s="489"/>
      <c r="I3" s="489"/>
      <c r="J3" s="489"/>
      <c r="K3" s="489"/>
      <c r="L3" s="489"/>
      <c r="M3" s="490"/>
    </row>
    <row r="4" spans="2:13" x14ac:dyDescent="0.25">
      <c r="B4" s="491" t="s">
        <v>185</v>
      </c>
      <c r="C4" s="492"/>
      <c r="D4" s="492"/>
      <c r="E4" s="492"/>
      <c r="F4" s="492"/>
      <c r="G4" s="492"/>
      <c r="H4" s="492"/>
      <c r="I4" s="492"/>
      <c r="J4" s="492"/>
      <c r="K4" s="492"/>
      <c r="L4" s="492"/>
      <c r="M4" s="493"/>
    </row>
    <row r="5" spans="2:13" ht="63.75" customHeight="1" x14ac:dyDescent="0.25">
      <c r="B5" s="494" t="s">
        <v>189</v>
      </c>
      <c r="C5" s="495"/>
      <c r="D5" s="495"/>
      <c r="E5" s="495"/>
      <c r="F5" s="495"/>
      <c r="G5" s="495"/>
      <c r="H5" s="495"/>
      <c r="I5" s="495"/>
      <c r="J5" s="495"/>
      <c r="K5" s="495"/>
      <c r="L5" s="495"/>
      <c r="M5" s="496"/>
    </row>
    <row r="6" spans="2:13" x14ac:dyDescent="0.25">
      <c r="B6" s="491" t="s">
        <v>186</v>
      </c>
      <c r="C6" s="492"/>
      <c r="D6" s="492"/>
      <c r="E6" s="492"/>
      <c r="F6" s="492"/>
      <c r="G6" s="492"/>
      <c r="H6" s="492"/>
      <c r="I6" s="492"/>
      <c r="J6" s="492"/>
      <c r="K6" s="492"/>
      <c r="L6" s="492"/>
      <c r="M6" s="493"/>
    </row>
    <row r="7" spans="2:13" ht="45" customHeight="1" x14ac:dyDescent="0.25">
      <c r="B7" s="494" t="s">
        <v>187</v>
      </c>
      <c r="C7" s="495"/>
      <c r="D7" s="495"/>
      <c r="E7" s="495"/>
      <c r="F7" s="495"/>
      <c r="G7" s="495"/>
      <c r="H7" s="495"/>
      <c r="I7" s="495"/>
      <c r="J7" s="495"/>
      <c r="K7" s="495"/>
      <c r="L7" s="495"/>
      <c r="M7" s="496"/>
    </row>
    <row r="8" spans="2:13" ht="33" customHeight="1" thickBot="1" x14ac:dyDescent="0.3">
      <c r="B8" s="482" t="s">
        <v>391</v>
      </c>
      <c r="C8" s="483"/>
      <c r="D8" s="483"/>
      <c r="E8" s="483"/>
      <c r="F8" s="483"/>
      <c r="G8" s="483"/>
      <c r="H8" s="483"/>
      <c r="I8" s="483"/>
      <c r="J8" s="483"/>
      <c r="K8" s="483"/>
      <c r="L8" s="483"/>
      <c r="M8" s="484"/>
    </row>
    <row r="9" spans="2:13" x14ac:dyDescent="0.25">
      <c r="B9" s="361" t="s">
        <v>191</v>
      </c>
      <c r="C9" s="464"/>
      <c r="D9" s="363"/>
    </row>
    <row r="10" spans="2:13" x14ac:dyDescent="0.25">
      <c r="B10" s="361" t="s">
        <v>190</v>
      </c>
      <c r="C10" s="464"/>
      <c r="F10" s="41"/>
    </row>
    <row r="11" spans="2:13" x14ac:dyDescent="0.25">
      <c r="B11" s="361" t="s">
        <v>101</v>
      </c>
      <c r="C11" s="464"/>
      <c r="F11" s="473"/>
    </row>
    <row r="12" spans="2:13" x14ac:dyDescent="0.25">
      <c r="B12" s="361" t="s">
        <v>192</v>
      </c>
      <c r="C12" s="464"/>
      <c r="F12" s="473"/>
    </row>
    <row r="13" spans="2:13" x14ac:dyDescent="0.25">
      <c r="B13" s="361" t="s">
        <v>193</v>
      </c>
      <c r="C13" s="464"/>
      <c r="F13" s="473"/>
    </row>
    <row r="14" spans="2:13" x14ac:dyDescent="0.25">
      <c r="B14" s="361" t="s">
        <v>242</v>
      </c>
      <c r="C14" s="464"/>
      <c r="D14" s="41"/>
      <c r="F14" s="473"/>
    </row>
    <row r="15" spans="2:13" x14ac:dyDescent="0.25">
      <c r="B15" s="361" t="s">
        <v>10</v>
      </c>
      <c r="C15" s="464"/>
      <c r="D15" s="41"/>
      <c r="F15" s="474"/>
    </row>
    <row r="16" spans="2:13" x14ac:dyDescent="0.25">
      <c r="B16" s="364" t="s">
        <v>194</v>
      </c>
      <c r="C16" s="464" t="s">
        <v>195</v>
      </c>
      <c r="D16" s="41"/>
      <c r="F16" s="475"/>
    </row>
    <row r="17" spans="2:6" x14ac:dyDescent="0.25">
      <c r="B17" s="361" t="s">
        <v>405</v>
      </c>
      <c r="C17" s="464"/>
      <c r="D17" s="41"/>
      <c r="F17" s="362"/>
    </row>
    <row r="18" spans="2:6" x14ac:dyDescent="0.25">
      <c r="B18" s="365" t="s">
        <v>243</v>
      </c>
      <c r="C18" s="464"/>
      <c r="D18" s="41"/>
    </row>
    <row r="19" spans="2:6" x14ac:dyDescent="0.25">
      <c r="B19" s="366" t="s">
        <v>118</v>
      </c>
      <c r="C19" s="464"/>
      <c r="D19" s="41"/>
    </row>
    <row r="20" spans="2:6" x14ac:dyDescent="0.25">
      <c r="B20" s="465" t="s">
        <v>396</v>
      </c>
      <c r="C20" s="466">
        <v>45610</v>
      </c>
      <c r="D20" s="41"/>
    </row>
    <row r="21" spans="2:6" x14ac:dyDescent="0.25">
      <c r="B21" s="41"/>
      <c r="C21" s="41"/>
      <c r="D21" s="41"/>
    </row>
  </sheetData>
  <mergeCells count="7">
    <mergeCell ref="B8:M8"/>
    <mergeCell ref="B2:M2"/>
    <mergeCell ref="B3:M3"/>
    <mergeCell ref="B4:M4"/>
    <mergeCell ref="B5:M5"/>
    <mergeCell ref="B6:M6"/>
    <mergeCell ref="B7:M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C57ED-24AB-46F0-9885-65EDA2ABBC81}">
  <sheetPr>
    <tabColor rgb="FF00B0F0"/>
  </sheetPr>
  <dimension ref="A1:M14"/>
  <sheetViews>
    <sheetView workbookViewId="0">
      <selection activeCell="L26" sqref="L26"/>
    </sheetView>
  </sheetViews>
  <sheetFormatPr defaultColWidth="9.140625" defaultRowHeight="15" x14ac:dyDescent="0.25"/>
  <cols>
    <col min="1" max="1" width="22.140625" style="247" customWidth="1"/>
    <col min="2" max="2" width="22.140625" style="247" bestFit="1" customWidth="1"/>
    <col min="3" max="3" width="18.85546875" style="247" customWidth="1"/>
    <col min="4" max="4" width="9.140625" style="247"/>
    <col min="5" max="6" width="16" style="247" bestFit="1" customWidth="1"/>
    <col min="7" max="7" width="9.140625" style="247"/>
    <col min="8" max="8" width="16" style="247" bestFit="1" customWidth="1"/>
    <col min="9" max="9" width="9.140625" style="247"/>
    <col min="10" max="10" width="14.42578125" style="247" bestFit="1" customWidth="1"/>
    <col min="11" max="11" width="16" style="247" bestFit="1" customWidth="1"/>
    <col min="12" max="12" width="18.28515625" style="247" customWidth="1"/>
    <col min="13" max="13" width="14.42578125" style="247" bestFit="1" customWidth="1"/>
    <col min="14" max="16384" width="9.140625" style="247"/>
  </cols>
  <sheetData>
    <row r="1" spans="1:13" x14ac:dyDescent="0.25">
      <c r="B1" s="69" t="s">
        <v>398</v>
      </c>
      <c r="C1" s="352">
        <v>0</v>
      </c>
    </row>
    <row r="3" spans="1:13" ht="45" x14ac:dyDescent="0.25">
      <c r="A3" s="69" t="s">
        <v>163</v>
      </c>
      <c r="B3" s="353" t="s">
        <v>164</v>
      </c>
      <c r="C3" s="353" t="s">
        <v>165</v>
      </c>
      <c r="D3" s="69" t="s">
        <v>166</v>
      </c>
      <c r="E3" s="353" t="s">
        <v>167</v>
      </c>
      <c r="F3" s="353" t="s">
        <v>168</v>
      </c>
      <c r="G3" s="353" t="s">
        <v>166</v>
      </c>
      <c r="H3" s="353" t="s">
        <v>169</v>
      </c>
      <c r="J3" s="353" t="s">
        <v>170</v>
      </c>
      <c r="K3" s="353" t="s">
        <v>171</v>
      </c>
      <c r="L3" s="353" t="s">
        <v>172</v>
      </c>
      <c r="M3" s="354"/>
    </row>
    <row r="4" spans="1:13" x14ac:dyDescent="0.25">
      <c r="A4" s="247" t="s">
        <v>173</v>
      </c>
      <c r="B4" s="355">
        <v>0</v>
      </c>
      <c r="C4" s="355">
        <f>B4</f>
        <v>0</v>
      </c>
      <c r="D4" s="247">
        <f>C1</f>
        <v>0</v>
      </c>
      <c r="E4" s="355">
        <f>C4/100*C1</f>
        <v>0</v>
      </c>
      <c r="F4" s="355">
        <v>0</v>
      </c>
      <c r="G4" s="247">
        <f>C1</f>
        <v>0</v>
      </c>
      <c r="H4" s="355">
        <f>F4/100*C1</f>
        <v>0</v>
      </c>
      <c r="J4" s="355">
        <v>0</v>
      </c>
      <c r="K4" s="355">
        <v>0</v>
      </c>
      <c r="L4" s="355">
        <f>K4-H4-J4</f>
        <v>0</v>
      </c>
      <c r="M4" s="355"/>
    </row>
    <row r="5" spans="1:13" x14ac:dyDescent="0.25">
      <c r="A5" s="247" t="s">
        <v>174</v>
      </c>
      <c r="B5" s="355">
        <v>0</v>
      </c>
      <c r="C5" s="355">
        <f>B5</f>
        <v>0</v>
      </c>
      <c r="D5" s="247">
        <f>C1</f>
        <v>0</v>
      </c>
      <c r="E5" s="355">
        <f>C5/100*C1</f>
        <v>0</v>
      </c>
      <c r="F5" s="355">
        <v>0</v>
      </c>
      <c r="G5" s="247">
        <f>C1</f>
        <v>0</v>
      </c>
      <c r="H5" s="355">
        <f>F5/100*C1</f>
        <v>0</v>
      </c>
      <c r="J5" s="355">
        <v>0</v>
      </c>
      <c r="K5" s="355">
        <v>0</v>
      </c>
      <c r="L5" s="355">
        <f>K5-H5-J5</f>
        <v>0</v>
      </c>
      <c r="M5" s="355"/>
    </row>
    <row r="6" spans="1:13" x14ac:dyDescent="0.25">
      <c r="A6" s="247" t="s">
        <v>175</v>
      </c>
      <c r="B6" s="355">
        <v>0</v>
      </c>
      <c r="C6" s="355">
        <f>B6</f>
        <v>0</v>
      </c>
      <c r="D6" s="247">
        <f>C1</f>
        <v>0</v>
      </c>
      <c r="E6" s="355">
        <f>C6/100*C1</f>
        <v>0</v>
      </c>
      <c r="F6" s="355">
        <v>0</v>
      </c>
      <c r="G6" s="247">
        <f>C1</f>
        <v>0</v>
      </c>
      <c r="H6" s="355">
        <f>F6/100*C1</f>
        <v>0</v>
      </c>
      <c r="J6" s="355">
        <v>0</v>
      </c>
      <c r="K6" s="355">
        <v>0</v>
      </c>
      <c r="L6" s="355">
        <f>K6-H6-J6</f>
        <v>0</v>
      </c>
      <c r="M6" s="355"/>
    </row>
    <row r="7" spans="1:13" x14ac:dyDescent="0.25">
      <c r="A7" s="247" t="s">
        <v>176</v>
      </c>
      <c r="B7" s="355">
        <v>0</v>
      </c>
      <c r="C7" s="355">
        <f>B7</f>
        <v>0</v>
      </c>
      <c r="D7" s="247">
        <f>C1</f>
        <v>0</v>
      </c>
      <c r="E7" s="355">
        <f>C7/100*C1</f>
        <v>0</v>
      </c>
      <c r="F7" s="355">
        <v>0</v>
      </c>
      <c r="G7" s="247">
        <f>C1</f>
        <v>0</v>
      </c>
      <c r="H7" s="355">
        <f>F7/100*C1</f>
        <v>0</v>
      </c>
      <c r="J7" s="355">
        <v>0</v>
      </c>
      <c r="K7" s="355">
        <v>0</v>
      </c>
      <c r="L7" s="355">
        <f>K7-H7-J7</f>
        <v>0</v>
      </c>
    </row>
    <row r="8" spans="1:13" x14ac:dyDescent="0.25">
      <c r="A8" s="247" t="s">
        <v>177</v>
      </c>
      <c r="B8" s="355">
        <v>0</v>
      </c>
      <c r="C8" s="355">
        <f>B8</f>
        <v>0</v>
      </c>
      <c r="D8" s="247">
        <f>C1</f>
        <v>0</v>
      </c>
      <c r="E8" s="355">
        <f>C8/100*C1</f>
        <v>0</v>
      </c>
      <c r="F8" s="355">
        <v>0</v>
      </c>
      <c r="G8" s="247">
        <f>C1</f>
        <v>0</v>
      </c>
      <c r="H8" s="355">
        <f>F8/100*C1</f>
        <v>0</v>
      </c>
      <c r="J8" s="355">
        <v>0</v>
      </c>
      <c r="K8" s="355">
        <v>0</v>
      </c>
      <c r="L8" s="355">
        <f>K8-H8-J8</f>
        <v>0</v>
      </c>
    </row>
    <row r="9" spans="1:13" x14ac:dyDescent="0.25">
      <c r="A9" s="247" t="s">
        <v>178</v>
      </c>
      <c r="B9" s="355">
        <f>SUM(B4:B8)</f>
        <v>0</v>
      </c>
      <c r="C9" s="355">
        <f>SUM(C4:C8)</f>
        <v>0</v>
      </c>
      <c r="E9" s="355">
        <f>SUM(E4:E8)</f>
        <v>0</v>
      </c>
      <c r="F9" s="355">
        <f>SUM(F4:F8)</f>
        <v>0</v>
      </c>
      <c r="H9" s="355">
        <f>SUM(H4:H8)</f>
        <v>0</v>
      </c>
      <c r="J9" s="355">
        <f>SUM(J4:J8)</f>
        <v>0</v>
      </c>
      <c r="K9" s="355">
        <f>SUM(K4:K8)</f>
        <v>0</v>
      </c>
      <c r="L9" s="356">
        <f>SUM(L4:L8)</f>
        <v>0</v>
      </c>
    </row>
    <row r="12" spans="1:13" x14ac:dyDescent="0.25">
      <c r="A12" s="247" t="s">
        <v>402</v>
      </c>
    </row>
    <row r="14" spans="1:13" x14ac:dyDescent="0.25">
      <c r="A14" s="247" t="s">
        <v>397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4A4AA-44FB-4533-B80F-CBF942584E1F}">
  <sheetPr>
    <tabColor rgb="FFFFFF00"/>
  </sheetPr>
  <dimension ref="A1:E13"/>
  <sheetViews>
    <sheetView topLeftCell="A5" zoomScale="85" zoomScaleNormal="85" workbookViewId="0">
      <selection activeCell="E6" sqref="E6"/>
    </sheetView>
  </sheetViews>
  <sheetFormatPr defaultColWidth="9.140625" defaultRowHeight="15" x14ac:dyDescent="0.25"/>
  <cols>
    <col min="1" max="1" width="39.5703125" style="247" customWidth="1"/>
    <col min="2" max="2" width="74.85546875" style="247" customWidth="1"/>
    <col min="3" max="3" width="23.7109375" style="247" customWidth="1"/>
    <col min="4" max="4" width="17.7109375" style="247" customWidth="1"/>
    <col min="5" max="5" width="30.140625" style="247" customWidth="1"/>
    <col min="6" max="6" width="13" style="247" customWidth="1"/>
    <col min="7" max="7" width="20" style="247" customWidth="1"/>
    <col min="8" max="16384" width="9.140625" style="247"/>
  </cols>
  <sheetData>
    <row r="1" spans="1:5" ht="15.75" thickBot="1" x14ac:dyDescent="0.3"/>
    <row r="2" spans="1:5" ht="93.75" customHeight="1" thickBot="1" x14ac:dyDescent="0.3">
      <c r="A2" s="257" t="s">
        <v>0</v>
      </c>
      <c r="B2" s="258" t="s">
        <v>1</v>
      </c>
      <c r="C2" s="259" t="s">
        <v>29</v>
      </c>
      <c r="D2" s="259" t="s">
        <v>65</v>
      </c>
      <c r="E2" s="439" t="s">
        <v>339</v>
      </c>
    </row>
    <row r="3" spans="1:5" ht="24" customHeight="1" x14ac:dyDescent="0.25">
      <c r="A3" s="591" t="s">
        <v>196</v>
      </c>
      <c r="B3" s="591"/>
      <c r="C3" s="591"/>
      <c r="D3" s="591"/>
      <c r="E3" s="592"/>
    </row>
    <row r="4" spans="1:5" ht="140.25" x14ac:dyDescent="0.25">
      <c r="A4" s="350" t="s">
        <v>350</v>
      </c>
      <c r="B4" s="462" t="s">
        <v>352</v>
      </c>
      <c r="C4" s="436"/>
      <c r="D4" s="437" t="s">
        <v>155</v>
      </c>
      <c r="E4" s="438"/>
    </row>
    <row r="5" spans="1:5" ht="138.75" customHeight="1" x14ac:dyDescent="0.25">
      <c r="A5" s="350" t="s">
        <v>347</v>
      </c>
      <c r="B5" s="462" t="s">
        <v>351</v>
      </c>
      <c r="C5" s="436"/>
      <c r="D5" s="437" t="s">
        <v>155</v>
      </c>
      <c r="E5" s="438"/>
    </row>
    <row r="6" spans="1:5" ht="127.5" x14ac:dyDescent="0.25">
      <c r="A6" s="350" t="s">
        <v>353</v>
      </c>
      <c r="B6" s="462" t="s">
        <v>355</v>
      </c>
      <c r="C6" s="349"/>
      <c r="D6" s="349" t="s">
        <v>155</v>
      </c>
      <c r="E6" s="350"/>
    </row>
    <row r="7" spans="1:5" ht="282.75" customHeight="1" x14ac:dyDescent="0.25">
      <c r="A7" s="350" t="s">
        <v>354</v>
      </c>
      <c r="B7" s="463" t="s">
        <v>357</v>
      </c>
      <c r="C7" s="349"/>
      <c r="D7" s="349" t="s">
        <v>155</v>
      </c>
      <c r="E7" s="350"/>
    </row>
    <row r="13" spans="1:5" x14ac:dyDescent="0.25">
      <c r="B13" s="423"/>
    </row>
  </sheetData>
  <mergeCells count="1">
    <mergeCell ref="A3:E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07F49-2B76-4D37-B937-2A23CBB9C6C8}">
  <dimension ref="A1:E19"/>
  <sheetViews>
    <sheetView zoomScale="80" zoomScaleNormal="80" workbookViewId="0">
      <selection activeCell="G7" sqref="G7"/>
    </sheetView>
  </sheetViews>
  <sheetFormatPr defaultColWidth="9.140625" defaultRowHeight="12.75" x14ac:dyDescent="0.2"/>
  <cols>
    <col min="1" max="1" width="40.42578125" style="254" customWidth="1"/>
    <col min="2" max="2" width="81.42578125" style="254" customWidth="1"/>
    <col min="3" max="3" width="52.5703125" style="256" customWidth="1"/>
    <col min="4" max="4" width="77.85546875" style="254" customWidth="1"/>
    <col min="5" max="5" width="22" style="254" customWidth="1"/>
    <col min="6" max="16384" width="9.140625" style="254"/>
  </cols>
  <sheetData>
    <row r="1" spans="1:5" ht="149.25" customHeight="1" thickBot="1" x14ac:dyDescent="0.25">
      <c r="A1" s="593" t="s">
        <v>387</v>
      </c>
      <c r="B1" s="594"/>
      <c r="C1" s="594"/>
      <c r="D1" s="595"/>
    </row>
    <row r="2" spans="1:5" s="261" customFormat="1" ht="46.5" customHeight="1" thickBot="1" x14ac:dyDescent="0.25">
      <c r="A2" s="377" t="s">
        <v>0</v>
      </c>
      <c r="B2" s="376" t="s">
        <v>1</v>
      </c>
      <c r="C2" s="377" t="s">
        <v>2</v>
      </c>
      <c r="D2" s="378" t="s">
        <v>290</v>
      </c>
      <c r="E2" s="260"/>
    </row>
    <row r="3" spans="1:5" ht="15.75" thickBot="1" x14ac:dyDescent="0.25">
      <c r="A3" s="370" t="s">
        <v>415</v>
      </c>
      <c r="B3" s="385"/>
      <c r="C3" s="385"/>
      <c r="D3" s="372"/>
      <c r="E3" s="266"/>
    </row>
    <row r="4" spans="1:5" ht="34.9" customHeight="1" thickBot="1" x14ac:dyDescent="0.25">
      <c r="A4" s="321" t="s">
        <v>63</v>
      </c>
      <c r="B4" s="320" t="s">
        <v>119</v>
      </c>
      <c r="C4" s="285"/>
      <c r="D4" s="275"/>
      <c r="E4" s="266"/>
    </row>
    <row r="5" spans="1:5" ht="111" customHeight="1" thickBot="1" x14ac:dyDescent="0.25">
      <c r="A5" s="323" t="s">
        <v>59</v>
      </c>
      <c r="B5" s="421" t="s">
        <v>293</v>
      </c>
      <c r="C5" s="283"/>
      <c r="D5" s="275"/>
      <c r="E5" s="266"/>
    </row>
    <row r="6" spans="1:5" ht="46.9" customHeight="1" thickBot="1" x14ac:dyDescent="0.25">
      <c r="A6" s="341" t="s">
        <v>23</v>
      </c>
      <c r="B6" s="324" t="s">
        <v>120</v>
      </c>
      <c r="C6" s="285"/>
      <c r="D6" s="268"/>
      <c r="E6" s="266"/>
    </row>
    <row r="7" spans="1:5" ht="176.25" customHeight="1" thickBot="1" x14ac:dyDescent="0.25">
      <c r="A7" s="341" t="s">
        <v>60</v>
      </c>
      <c r="B7" s="324" t="s">
        <v>425</v>
      </c>
      <c r="C7" s="285"/>
      <c r="D7" s="275"/>
      <c r="E7" s="266"/>
    </row>
    <row r="8" spans="1:5" ht="15.75" customHeight="1" thickBot="1" x14ac:dyDescent="0.25">
      <c r="A8" s="386" t="s">
        <v>291</v>
      </c>
      <c r="B8" s="460"/>
      <c r="C8" s="425"/>
      <c r="D8" s="426"/>
      <c r="E8" s="266"/>
    </row>
    <row r="9" spans="1:5" s="267" customFormat="1" ht="49.9" customHeight="1" thickBot="1" x14ac:dyDescent="0.3">
      <c r="A9" s="456" t="s">
        <v>295</v>
      </c>
      <c r="B9" s="461" t="s">
        <v>294</v>
      </c>
      <c r="C9" s="271"/>
      <c r="D9" s="275"/>
      <c r="E9" s="266"/>
    </row>
    <row r="10" spans="1:5" s="267" customFormat="1" ht="49.9" customHeight="1" thickBot="1" x14ac:dyDescent="0.3">
      <c r="A10" s="342" t="s">
        <v>147</v>
      </c>
      <c r="B10" s="458" t="s">
        <v>148</v>
      </c>
      <c r="C10" s="271"/>
      <c r="D10" s="275"/>
      <c r="E10" s="266"/>
    </row>
    <row r="11" spans="1:5" s="267" customFormat="1" ht="36.6" customHeight="1" thickBot="1" x14ac:dyDescent="0.3">
      <c r="A11" s="457" t="s">
        <v>149</v>
      </c>
      <c r="B11" s="459" t="s">
        <v>296</v>
      </c>
      <c r="C11" s="271"/>
      <c r="D11" s="275"/>
      <c r="E11" s="266"/>
    </row>
    <row r="12" spans="1:5" s="267" customFormat="1" ht="88.5" customHeight="1" thickBot="1" x14ac:dyDescent="0.3">
      <c r="A12" s="319" t="s">
        <v>150</v>
      </c>
      <c r="B12" s="322" t="s">
        <v>316</v>
      </c>
      <c r="C12" s="271"/>
      <c r="D12" s="275"/>
      <c r="E12" s="266"/>
    </row>
    <row r="13" spans="1:5" ht="15.75" customHeight="1" thickBot="1" x14ac:dyDescent="0.25">
      <c r="A13" s="387" t="s">
        <v>292</v>
      </c>
      <c r="B13" s="374"/>
      <c r="C13" s="374"/>
      <c r="D13" s="375"/>
      <c r="E13" s="266"/>
    </row>
    <row r="14" spans="1:5" ht="51.6" customHeight="1" thickBot="1" x14ac:dyDescent="0.25">
      <c r="A14" s="323" t="s">
        <v>61</v>
      </c>
      <c r="B14" s="322" t="s">
        <v>297</v>
      </c>
      <c r="C14" s="268"/>
      <c r="D14" s="275"/>
      <c r="E14" s="266"/>
    </row>
    <row r="15" spans="1:5" ht="150.75" customHeight="1" thickBot="1" x14ac:dyDescent="0.25">
      <c r="A15" s="269" t="s">
        <v>132</v>
      </c>
      <c r="B15" s="477" t="s">
        <v>426</v>
      </c>
      <c r="C15" s="271"/>
      <c r="D15" s="275"/>
    </row>
    <row r="16" spans="1:5" ht="67.900000000000006" customHeight="1" thickBot="1" x14ac:dyDescent="0.25">
      <c r="A16" s="279" t="s">
        <v>417</v>
      </c>
      <c r="B16" s="477" t="s">
        <v>427</v>
      </c>
      <c r="C16" s="271"/>
      <c r="D16" s="275"/>
    </row>
    <row r="17" spans="1:4" s="308" customFormat="1" ht="95.25" customHeight="1" thickBot="1" x14ac:dyDescent="0.25">
      <c r="A17" s="279" t="s">
        <v>403</v>
      </c>
      <c r="B17" s="421" t="s">
        <v>404</v>
      </c>
      <c r="C17" s="268"/>
      <c r="D17" s="275"/>
    </row>
    <row r="18" spans="1:4" x14ac:dyDescent="0.2">
      <c r="B18" s="435"/>
    </row>
    <row r="19" spans="1:4" x14ac:dyDescent="0.2">
      <c r="B19" s="422"/>
    </row>
  </sheetData>
  <mergeCells count="1">
    <mergeCell ref="A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6C9C-779F-4EFF-804E-A8705E176D1F}">
  <dimension ref="B1:C9"/>
  <sheetViews>
    <sheetView workbookViewId="0">
      <selection activeCell="C4" sqref="C4"/>
    </sheetView>
  </sheetViews>
  <sheetFormatPr defaultRowHeight="15" x14ac:dyDescent="0.25"/>
  <cols>
    <col min="1" max="1" width="10.140625" customWidth="1"/>
    <col min="2" max="2" width="24.28515625" customWidth="1"/>
    <col min="3" max="3" width="60.7109375" customWidth="1"/>
  </cols>
  <sheetData>
    <row r="1" spans="2:3" x14ac:dyDescent="0.25">
      <c r="C1" s="69" t="s">
        <v>249</v>
      </c>
    </row>
    <row r="3" spans="2:3" ht="137.25" customHeight="1" x14ac:dyDescent="0.25">
      <c r="B3" s="394" t="s">
        <v>418</v>
      </c>
      <c r="C3" s="361"/>
    </row>
    <row r="4" spans="2:3" s="247" customFormat="1" ht="137.25" customHeight="1" x14ac:dyDescent="0.25">
      <c r="B4" s="394" t="s">
        <v>419</v>
      </c>
      <c r="C4" s="395"/>
    </row>
    <row r="5" spans="2:3" ht="114.75" customHeight="1" x14ac:dyDescent="0.25">
      <c r="B5" s="394" t="s">
        <v>245</v>
      </c>
      <c r="C5" s="395"/>
    </row>
    <row r="6" spans="2:3" ht="133.5" customHeight="1" x14ac:dyDescent="0.25">
      <c r="B6" s="396" t="s">
        <v>246</v>
      </c>
      <c r="C6" s="395"/>
    </row>
    <row r="7" spans="2:3" ht="114.75" customHeight="1" x14ac:dyDescent="0.25">
      <c r="B7" s="394" t="s">
        <v>247</v>
      </c>
      <c r="C7" s="361"/>
    </row>
    <row r="8" spans="2:3" ht="111.75" customHeight="1" x14ac:dyDescent="0.25">
      <c r="B8" s="397" t="s">
        <v>248</v>
      </c>
      <c r="C8" s="361"/>
    </row>
    <row r="9" spans="2:3" ht="81.75" customHeight="1" x14ac:dyDescent="0.25">
      <c r="B9" s="397" t="s">
        <v>250</v>
      </c>
      <c r="C9" s="36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A7D8-9FD5-4B18-8E72-F21D47D98B2E}">
  <dimension ref="A1:T147"/>
  <sheetViews>
    <sheetView topLeftCell="A39" zoomScale="80" zoomScaleNormal="80" workbookViewId="0">
      <selection activeCell="A46" sqref="A46"/>
    </sheetView>
  </sheetViews>
  <sheetFormatPr defaultColWidth="9.140625" defaultRowHeight="12.75" x14ac:dyDescent="0.2"/>
  <cols>
    <col min="1" max="1" width="40.42578125" style="254" customWidth="1"/>
    <col min="2" max="2" width="84" style="254" customWidth="1"/>
    <col min="3" max="3" width="50.7109375" style="256" customWidth="1"/>
    <col min="4" max="4" width="77.85546875" style="254" customWidth="1"/>
    <col min="5" max="5" width="22" style="254" customWidth="1"/>
    <col min="6" max="16384" width="9.140625" style="254"/>
  </cols>
  <sheetData>
    <row r="1" spans="1:5" s="261" customFormat="1" ht="46.5" customHeight="1" thickBot="1" x14ac:dyDescent="0.25">
      <c r="A1" s="377" t="s">
        <v>0</v>
      </c>
      <c r="B1" s="376" t="s">
        <v>1</v>
      </c>
      <c r="C1" s="377" t="s">
        <v>2</v>
      </c>
      <c r="D1" s="378" t="s">
        <v>339</v>
      </c>
      <c r="E1" s="260"/>
    </row>
    <row r="2" spans="1:5" s="264" customFormat="1" ht="20.100000000000001" customHeight="1" thickBot="1" x14ac:dyDescent="0.3">
      <c r="A2" s="384" t="s">
        <v>196</v>
      </c>
      <c r="B2" s="360"/>
      <c r="C2" s="360"/>
      <c r="D2" s="262"/>
      <c r="E2" s="263"/>
    </row>
    <row r="3" spans="1:5" s="267" customFormat="1" ht="63" customHeight="1" thickBot="1" x14ac:dyDescent="0.3">
      <c r="A3" s="279" t="s">
        <v>182</v>
      </c>
      <c r="B3" s="379" t="s">
        <v>183</v>
      </c>
      <c r="C3" s="268" t="s">
        <v>184</v>
      </c>
      <c r="D3" s="275"/>
      <c r="E3" s="266"/>
    </row>
    <row r="4" spans="1:5" s="267" customFormat="1" ht="87" customHeight="1" thickBot="1" x14ac:dyDescent="0.3">
      <c r="A4" s="279" t="s">
        <v>308</v>
      </c>
      <c r="B4" s="380" t="s">
        <v>399</v>
      </c>
      <c r="C4" s="268"/>
      <c r="D4" s="275"/>
      <c r="E4" s="368"/>
    </row>
    <row r="5" spans="1:5" s="267" customFormat="1" ht="69" customHeight="1" thickBot="1" x14ac:dyDescent="0.3">
      <c r="A5" s="269" t="s">
        <v>408</v>
      </c>
      <c r="B5" s="357" t="s">
        <v>409</v>
      </c>
      <c r="C5" s="268"/>
      <c r="D5" s="275"/>
      <c r="E5" s="440"/>
    </row>
    <row r="6" spans="1:5" s="267" customFormat="1" ht="102.75" customHeight="1" thickBot="1" x14ac:dyDescent="0.3">
      <c r="A6" s="279" t="s">
        <v>309</v>
      </c>
      <c r="B6" s="367" t="s">
        <v>400</v>
      </c>
      <c r="C6" s="271" t="s">
        <v>84</v>
      </c>
      <c r="D6" s="275" t="s">
        <v>422</v>
      </c>
      <c r="E6" s="368"/>
    </row>
    <row r="7" spans="1:5" s="267" customFormat="1" ht="208.5" customHeight="1" thickBot="1" x14ac:dyDescent="0.3">
      <c r="A7" s="279" t="s">
        <v>310</v>
      </c>
      <c r="B7" s="380" t="s">
        <v>181</v>
      </c>
      <c r="C7" s="268" t="s">
        <v>326</v>
      </c>
      <c r="D7" s="275"/>
      <c r="E7" s="266"/>
    </row>
    <row r="8" spans="1:5" ht="70.5" customHeight="1" thickBot="1" x14ac:dyDescent="0.25">
      <c r="A8" s="276" t="s">
        <v>4</v>
      </c>
      <c r="B8" s="311" t="s">
        <v>311</v>
      </c>
      <c r="C8" s="277" t="s">
        <v>209</v>
      </c>
      <c r="D8" s="275"/>
      <c r="E8" s="266"/>
    </row>
    <row r="9" spans="1:5" ht="29.25" customHeight="1" thickBot="1" x14ac:dyDescent="0.25">
      <c r="A9" s="519" t="s">
        <v>197</v>
      </c>
      <c r="B9" s="520"/>
      <c r="C9" s="520"/>
      <c r="D9" s="521"/>
      <c r="E9" s="266"/>
    </row>
    <row r="10" spans="1:5" ht="149.25" customHeight="1" thickBot="1" x14ac:dyDescent="0.25">
      <c r="A10" s="272" t="s">
        <v>89</v>
      </c>
      <c r="B10" s="285" t="s">
        <v>420</v>
      </c>
      <c r="C10" s="285" t="s">
        <v>367</v>
      </c>
      <c r="D10" s="268"/>
      <c r="E10" s="266"/>
    </row>
    <row r="11" spans="1:5" ht="204.75" customHeight="1" thickBot="1" x14ac:dyDescent="0.25">
      <c r="A11" s="286" t="s">
        <v>5</v>
      </c>
      <c r="B11" s="381" t="s">
        <v>179</v>
      </c>
      <c r="C11" s="283" t="s">
        <v>320</v>
      </c>
      <c r="D11" s="268"/>
      <c r="E11" s="424"/>
    </row>
    <row r="12" spans="1:5" ht="214.5" customHeight="1" thickBot="1" x14ac:dyDescent="0.25">
      <c r="A12" s="272" t="s">
        <v>86</v>
      </c>
      <c r="B12" s="382" t="s">
        <v>312</v>
      </c>
      <c r="C12" s="285" t="s">
        <v>210</v>
      </c>
      <c r="D12" s="388" t="s">
        <v>421</v>
      </c>
      <c r="E12" s="266"/>
    </row>
    <row r="13" spans="1:5" s="369" customFormat="1" ht="28.5" customHeight="1" thickBot="1" x14ac:dyDescent="0.3">
      <c r="A13" s="514" t="s">
        <v>198</v>
      </c>
      <c r="B13" s="515"/>
      <c r="C13" s="515"/>
      <c r="D13" s="516"/>
      <c r="E13" s="266"/>
    </row>
    <row r="14" spans="1:5" s="267" customFormat="1" ht="126.75" customHeight="1" thickBot="1" x14ac:dyDescent="0.3">
      <c r="A14" s="428" t="s">
        <v>327</v>
      </c>
      <c r="B14" s="427" t="s">
        <v>401</v>
      </c>
      <c r="C14" s="268" t="s">
        <v>328</v>
      </c>
      <c r="D14" s="275"/>
      <c r="E14" s="266"/>
    </row>
    <row r="15" spans="1:5" s="369" customFormat="1" ht="90.75" customHeight="1" thickBot="1" x14ac:dyDescent="0.3">
      <c r="A15" s="269" t="s">
        <v>389</v>
      </c>
      <c r="B15" s="278" t="s">
        <v>368</v>
      </c>
      <c r="C15" s="389" t="s">
        <v>388</v>
      </c>
      <c r="D15" s="275"/>
      <c r="E15" s="368"/>
    </row>
    <row r="16" spans="1:5" s="369" customFormat="1" ht="381" customHeight="1" thickBot="1" x14ac:dyDescent="0.3">
      <c r="A16" s="441" t="s">
        <v>372</v>
      </c>
      <c r="B16" s="442" t="s">
        <v>359</v>
      </c>
      <c r="C16" s="443" t="s">
        <v>360</v>
      </c>
      <c r="D16" s="444" t="s">
        <v>361</v>
      </c>
      <c r="E16" s="424"/>
    </row>
    <row r="17" spans="1:5" s="369" customFormat="1" ht="372.75" customHeight="1" thickBot="1" x14ac:dyDescent="0.3">
      <c r="A17" s="279" t="s">
        <v>369</v>
      </c>
      <c r="B17" s="479" t="s">
        <v>429</v>
      </c>
      <c r="C17" s="480"/>
      <c r="D17" s="481" t="s">
        <v>390</v>
      </c>
      <c r="E17" s="424"/>
    </row>
    <row r="18" spans="1:5" s="369" customFormat="1" ht="126" customHeight="1" thickBot="1" x14ac:dyDescent="0.3">
      <c r="A18" s="279" t="s">
        <v>370</v>
      </c>
      <c r="B18" s="479" t="s">
        <v>349</v>
      </c>
      <c r="C18" s="480"/>
      <c r="D18" s="481"/>
      <c r="E18" s="424"/>
    </row>
    <row r="19" spans="1:5" s="369" customFormat="1" ht="371.25" customHeight="1" thickBot="1" x14ac:dyDescent="0.3">
      <c r="A19" s="279" t="s">
        <v>371</v>
      </c>
      <c r="B19" s="479" t="s">
        <v>435</v>
      </c>
      <c r="C19" s="480"/>
      <c r="D19" s="481"/>
      <c r="E19" s="424"/>
    </row>
    <row r="20" spans="1:5" s="369" customFormat="1" ht="330" customHeight="1" thickBot="1" x14ac:dyDescent="0.3">
      <c r="A20" s="279" t="s">
        <v>373</v>
      </c>
      <c r="B20" s="479" t="s">
        <v>436</v>
      </c>
      <c r="C20" s="480"/>
      <c r="D20" s="481"/>
      <c r="E20" s="424"/>
    </row>
    <row r="21" spans="1:5" ht="324.75" customHeight="1" thickBot="1" x14ac:dyDescent="0.3">
      <c r="A21" s="279" t="s">
        <v>374</v>
      </c>
      <c r="B21" s="479" t="s">
        <v>430</v>
      </c>
      <c r="C21" s="480"/>
      <c r="D21" s="481"/>
      <c r="E21" s="424"/>
    </row>
    <row r="22" spans="1:5" ht="19.5" customHeight="1" thickBot="1" x14ac:dyDescent="0.25">
      <c r="A22" s="514" t="s">
        <v>199</v>
      </c>
      <c r="B22" s="515"/>
      <c r="C22" s="515"/>
      <c r="D22" s="516"/>
      <c r="E22" s="266"/>
    </row>
    <row r="23" spans="1:5" ht="138" customHeight="1" thickBot="1" x14ac:dyDescent="0.25">
      <c r="A23" s="287" t="s">
        <v>313</v>
      </c>
      <c r="B23" s="383" t="s">
        <v>319</v>
      </c>
      <c r="C23" s="288" t="s">
        <v>211</v>
      </c>
      <c r="D23" s="268" t="s">
        <v>90</v>
      </c>
      <c r="E23" s="266"/>
    </row>
    <row r="24" spans="1:5" ht="15.75" customHeight="1" thickBot="1" x14ac:dyDescent="0.25">
      <c r="A24" s="517" t="s">
        <v>200</v>
      </c>
      <c r="B24" s="518"/>
      <c r="C24" s="518"/>
      <c r="D24" s="522"/>
      <c r="E24" s="266"/>
    </row>
    <row r="25" spans="1:5" ht="254.25" customHeight="1" thickBot="1" x14ac:dyDescent="0.25">
      <c r="A25" s="265" t="s">
        <v>7</v>
      </c>
      <c r="B25" s="285" t="s">
        <v>91</v>
      </c>
      <c r="C25" s="268" t="s">
        <v>212</v>
      </c>
      <c r="D25" s="268" t="s">
        <v>92</v>
      </c>
      <c r="E25" s="266"/>
    </row>
    <row r="26" spans="1:5" ht="23.25" customHeight="1" thickBot="1" x14ac:dyDescent="0.25">
      <c r="A26" s="514" t="s">
        <v>201</v>
      </c>
      <c r="B26" s="515"/>
      <c r="C26" s="515"/>
      <c r="D26" s="516"/>
      <c r="E26" s="266"/>
    </row>
    <row r="27" spans="1:5" ht="158.25" customHeight="1" thickBot="1" x14ac:dyDescent="0.25">
      <c r="A27" s="269" t="s">
        <v>330</v>
      </c>
      <c r="B27" s="285" t="s">
        <v>331</v>
      </c>
      <c r="C27" s="268" t="s">
        <v>321</v>
      </c>
      <c r="D27" s="275"/>
      <c r="E27" s="368"/>
    </row>
    <row r="28" spans="1:5" ht="20.25" customHeight="1" thickBot="1" x14ac:dyDescent="0.25">
      <c r="A28" s="517" t="s">
        <v>202</v>
      </c>
      <c r="B28" s="518"/>
      <c r="C28" s="374"/>
      <c r="D28" s="375"/>
      <c r="E28" s="266"/>
    </row>
    <row r="29" spans="1:5" ht="83.25" customHeight="1" thickBot="1" x14ac:dyDescent="0.25">
      <c r="A29" s="281" t="s">
        <v>213</v>
      </c>
      <c r="B29" s="288" t="s">
        <v>393</v>
      </c>
      <c r="C29" s="282" t="s">
        <v>394</v>
      </c>
      <c r="D29" s="275"/>
      <c r="E29" s="368"/>
    </row>
    <row r="30" spans="1:5" ht="21" customHeight="1" thickBot="1" x14ac:dyDescent="0.25">
      <c r="A30" s="386" t="s">
        <v>203</v>
      </c>
      <c r="B30" s="374"/>
      <c r="C30" s="374"/>
      <c r="D30" s="375"/>
      <c r="E30" s="266"/>
    </row>
    <row r="31" spans="1:5" s="290" customFormat="1" ht="99" customHeight="1" thickBot="1" x14ac:dyDescent="0.3">
      <c r="A31" s="269" t="s">
        <v>332</v>
      </c>
      <c r="B31" s="285" t="s">
        <v>77</v>
      </c>
      <c r="C31" s="268" t="s">
        <v>333</v>
      </c>
      <c r="D31" s="275"/>
      <c r="E31" s="368"/>
    </row>
    <row r="32" spans="1:5" ht="21" customHeight="1" thickBot="1" x14ac:dyDescent="0.25">
      <c r="A32" s="517" t="s">
        <v>204</v>
      </c>
      <c r="B32" s="518"/>
      <c r="C32" s="374"/>
      <c r="D32" s="375"/>
      <c r="E32" s="266"/>
    </row>
    <row r="33" spans="1:20" ht="192" customHeight="1" thickBot="1" x14ac:dyDescent="0.25">
      <c r="A33" s="286" t="s">
        <v>68</v>
      </c>
      <c r="B33" s="302" t="s">
        <v>304</v>
      </c>
      <c r="C33" s="268" t="s">
        <v>305</v>
      </c>
      <c r="D33" s="275"/>
      <c r="E33" s="266"/>
    </row>
    <row r="34" spans="1:20" ht="261.75" customHeight="1" thickBot="1" x14ac:dyDescent="0.25">
      <c r="A34" s="281" t="s">
        <v>300</v>
      </c>
      <c r="B34" s="285" t="s">
        <v>83</v>
      </c>
      <c r="C34" s="283" t="s">
        <v>214</v>
      </c>
      <c r="D34" s="275"/>
      <c r="E34" s="266"/>
    </row>
    <row r="35" spans="1:20" ht="22.5" customHeight="1" thickBot="1" x14ac:dyDescent="0.25">
      <c r="A35" s="517" t="s">
        <v>362</v>
      </c>
      <c r="B35" s="518"/>
      <c r="C35" s="518"/>
      <c r="D35" s="522"/>
      <c r="E35" s="266"/>
    </row>
    <row r="36" spans="1:20" ht="57.75" customHeight="1" thickBot="1" x14ac:dyDescent="0.25">
      <c r="A36" s="284" t="s">
        <v>64</v>
      </c>
      <c r="B36" s="357" t="s">
        <v>392</v>
      </c>
      <c r="C36" s="273" t="s">
        <v>215</v>
      </c>
      <c r="D36" s="275"/>
      <c r="E36" s="266"/>
    </row>
    <row r="37" spans="1:20" ht="48.75" customHeight="1" thickBot="1" x14ac:dyDescent="0.25">
      <c r="A37" s="269" t="s">
        <v>32</v>
      </c>
      <c r="B37" s="278" t="s">
        <v>364</v>
      </c>
      <c r="C37" s="268" t="s">
        <v>363</v>
      </c>
      <c r="D37" s="275"/>
      <c r="E37" s="266"/>
    </row>
    <row r="38" spans="1:20" ht="52.5" customHeight="1" thickBot="1" x14ac:dyDescent="0.25">
      <c r="A38" s="265" t="s">
        <v>88</v>
      </c>
      <c r="B38" s="285" t="s">
        <v>365</v>
      </c>
      <c r="C38" s="268" t="s">
        <v>366</v>
      </c>
      <c r="D38" s="275"/>
      <c r="E38" s="266"/>
    </row>
    <row r="39" spans="1:20" ht="20.25" customHeight="1" thickBot="1" x14ac:dyDescent="0.25">
      <c r="A39" s="386" t="s">
        <v>205</v>
      </c>
      <c r="B39" s="374"/>
      <c r="C39" s="374"/>
      <c r="D39" s="375"/>
      <c r="E39" s="266"/>
    </row>
    <row r="40" spans="1:20" ht="75.75" customHeight="1" thickBot="1" x14ac:dyDescent="0.25">
      <c r="A40" s="281" t="s">
        <v>127</v>
      </c>
      <c r="B40" s="285" t="s">
        <v>376</v>
      </c>
      <c r="C40" s="268" t="s">
        <v>216</v>
      </c>
      <c r="D40" s="275"/>
      <c r="E40" s="266"/>
    </row>
    <row r="41" spans="1:20" ht="58.5" customHeight="1" thickBot="1" x14ac:dyDescent="0.25">
      <c r="A41" s="281" t="s">
        <v>128</v>
      </c>
      <c r="B41" s="302" t="s">
        <v>67</v>
      </c>
      <c r="C41" s="268"/>
      <c r="D41" s="275"/>
      <c r="E41" s="266"/>
    </row>
    <row r="42" spans="1:20" ht="58.15" customHeight="1" thickBot="1" x14ac:dyDescent="0.25">
      <c r="A42" s="281" t="s">
        <v>217</v>
      </c>
      <c r="B42" s="285" t="s">
        <v>129</v>
      </c>
      <c r="C42" s="268" t="s">
        <v>306</v>
      </c>
      <c r="D42" s="275"/>
      <c r="E42" s="266"/>
    </row>
    <row r="43" spans="1:20" ht="64.5" customHeight="1" thickBot="1" x14ac:dyDescent="0.25">
      <c r="A43" s="293" t="s">
        <v>130</v>
      </c>
      <c r="B43" s="302" t="s">
        <v>131</v>
      </c>
      <c r="C43" s="282" t="s">
        <v>218</v>
      </c>
      <c r="D43" s="275"/>
      <c r="E43" s="266"/>
    </row>
    <row r="44" spans="1:20" s="290" customFormat="1" ht="19.5" customHeight="1" thickBot="1" x14ac:dyDescent="0.3">
      <c r="A44" s="514" t="s">
        <v>206</v>
      </c>
      <c r="B44" s="515"/>
      <c r="C44" s="515"/>
      <c r="D44" s="516"/>
      <c r="E44" s="266"/>
    </row>
    <row r="45" spans="1:20" ht="141" customHeight="1" thickBot="1" x14ac:dyDescent="0.25">
      <c r="A45" s="281" t="s">
        <v>437</v>
      </c>
      <c r="B45" s="302" t="s">
        <v>438</v>
      </c>
      <c r="C45" s="282"/>
      <c r="D45" s="275"/>
      <c r="E45" s="266"/>
    </row>
    <row r="46" spans="1:20" ht="141" customHeight="1" thickBot="1" x14ac:dyDescent="0.25">
      <c r="A46" s="265" t="s">
        <v>439</v>
      </c>
      <c r="B46" s="285" t="s">
        <v>440</v>
      </c>
      <c r="C46" s="268"/>
      <c r="D46" s="381"/>
      <c r="E46" s="266"/>
    </row>
    <row r="47" spans="1:20" ht="21" customHeight="1" thickBot="1" x14ac:dyDescent="0.25">
      <c r="A47" s="386" t="s">
        <v>207</v>
      </c>
      <c r="B47" s="374"/>
      <c r="C47" s="374"/>
      <c r="D47" s="375"/>
      <c r="E47" s="266"/>
    </row>
    <row r="48" spans="1:20" s="305" customFormat="1" ht="67.5" customHeight="1" thickBot="1" x14ac:dyDescent="0.25">
      <c r="A48" s="265" t="s">
        <v>375</v>
      </c>
      <c r="B48" s="285" t="s">
        <v>307</v>
      </c>
      <c r="C48" s="268" t="s">
        <v>219</v>
      </c>
      <c r="D48" s="275"/>
      <c r="E48" s="368"/>
      <c r="F48" s="255"/>
      <c r="G48" s="255"/>
      <c r="H48" s="255"/>
      <c r="I48" s="255"/>
      <c r="J48" s="255"/>
      <c r="K48" s="255"/>
      <c r="L48" s="255"/>
      <c r="M48" s="255"/>
      <c r="N48" s="255"/>
      <c r="O48" s="255"/>
      <c r="P48" s="255"/>
      <c r="Q48" s="255"/>
      <c r="R48" s="255"/>
      <c r="S48" s="255"/>
      <c r="T48" s="255"/>
    </row>
    <row r="49" spans="1:20" s="307" customFormat="1" ht="206.25" customHeight="1" thickBot="1" x14ac:dyDescent="0.25">
      <c r="A49" s="284" t="s">
        <v>156</v>
      </c>
      <c r="B49" s="310" t="s">
        <v>157</v>
      </c>
      <c r="C49" s="268" t="s">
        <v>158</v>
      </c>
      <c r="D49" s="275"/>
      <c r="E49" s="299"/>
      <c r="F49" s="255"/>
      <c r="G49" s="255"/>
      <c r="H49" s="255"/>
      <c r="I49" s="255"/>
      <c r="J49" s="255"/>
      <c r="K49" s="255"/>
      <c r="L49" s="255"/>
      <c r="M49" s="255"/>
      <c r="N49" s="255"/>
      <c r="O49" s="255"/>
      <c r="P49" s="255"/>
      <c r="Q49" s="255"/>
      <c r="R49" s="255"/>
      <c r="S49" s="255"/>
      <c r="T49" s="255"/>
    </row>
    <row r="50" spans="1:20" s="255" customFormat="1" ht="97.5" customHeight="1" thickBot="1" x14ac:dyDescent="0.25">
      <c r="A50" s="270" t="s">
        <v>334</v>
      </c>
      <c r="B50" s="285" t="s">
        <v>337</v>
      </c>
      <c r="C50" s="304" t="s">
        <v>335</v>
      </c>
      <c r="D50" s="275"/>
      <c r="E50" s="306"/>
    </row>
    <row r="51" spans="1:20" s="308" customFormat="1" ht="99.75" customHeight="1" thickBot="1" x14ac:dyDescent="0.25">
      <c r="A51" s="270" t="s">
        <v>336</v>
      </c>
      <c r="B51" s="285" t="s">
        <v>338</v>
      </c>
      <c r="C51" s="304" t="s">
        <v>335</v>
      </c>
      <c r="D51" s="275"/>
      <c r="E51" s="306"/>
    </row>
    <row r="52" spans="1:20" s="308" customFormat="1" ht="63" customHeight="1" thickBot="1" x14ac:dyDescent="0.25">
      <c r="A52" s="269" t="s">
        <v>159</v>
      </c>
      <c r="B52" s="278" t="s">
        <v>160</v>
      </c>
      <c r="C52" s="273"/>
      <c r="D52" s="275"/>
    </row>
    <row r="53" spans="1:20" s="308" customFormat="1" ht="73.5" customHeight="1" thickBot="1" x14ac:dyDescent="0.25">
      <c r="A53" s="269" t="s">
        <v>161</v>
      </c>
      <c r="B53" s="278" t="s">
        <v>160</v>
      </c>
      <c r="C53" s="273"/>
      <c r="D53" s="275"/>
    </row>
    <row r="54" spans="1:20" s="308" customFormat="1" ht="108" customHeight="1" thickBot="1" x14ac:dyDescent="0.25">
      <c r="A54" s="269" t="s">
        <v>162</v>
      </c>
      <c r="B54" s="278" t="s">
        <v>356</v>
      </c>
      <c r="C54" s="273"/>
      <c r="D54" s="275"/>
    </row>
    <row r="55" spans="1:20" s="308" customFormat="1" ht="35.25" customHeight="1" thickBot="1" x14ac:dyDescent="0.25">
      <c r="A55" s="351"/>
      <c r="B55" s="271"/>
      <c r="C55" s="273"/>
      <c r="D55" s="268"/>
    </row>
    <row r="56" spans="1:20" s="308" customFormat="1" ht="20.25" customHeight="1" thickBot="1" x14ac:dyDescent="0.25">
      <c r="A56" s="501" t="s">
        <v>105</v>
      </c>
      <c r="B56" s="502"/>
      <c r="C56" s="502"/>
      <c r="D56" s="503"/>
    </row>
    <row r="57" spans="1:20" s="308" customFormat="1" ht="21" customHeight="1" thickBot="1" x14ac:dyDescent="0.25">
      <c r="A57" s="504" t="s">
        <v>117</v>
      </c>
      <c r="B57" s="505"/>
      <c r="C57" s="505"/>
      <c r="D57" s="506"/>
    </row>
    <row r="58" spans="1:20" s="308" customFormat="1" ht="84" customHeight="1" thickBot="1" x14ac:dyDescent="0.25">
      <c r="A58" s="507" t="s">
        <v>106</v>
      </c>
      <c r="B58" s="509" t="s">
        <v>107</v>
      </c>
      <c r="C58" s="510"/>
      <c r="D58" s="511"/>
    </row>
    <row r="59" spans="1:20" s="308" customFormat="1" ht="63.75" customHeight="1" thickBot="1" x14ac:dyDescent="0.25">
      <c r="A59" s="508"/>
      <c r="B59" s="312" t="s">
        <v>108</v>
      </c>
      <c r="C59" s="312" t="s">
        <v>109</v>
      </c>
      <c r="D59" s="313" t="s">
        <v>110</v>
      </c>
    </row>
    <row r="60" spans="1:20" s="308" customFormat="1" ht="409.6" customHeight="1" x14ac:dyDescent="0.2">
      <c r="A60" s="512" t="s">
        <v>111</v>
      </c>
      <c r="B60" s="314" t="s">
        <v>112</v>
      </c>
      <c r="C60" s="358"/>
      <c r="D60" s="358"/>
    </row>
    <row r="61" spans="1:20" s="308" customFormat="1" ht="69.75" customHeight="1" thickBot="1" x14ac:dyDescent="0.25">
      <c r="A61" s="513"/>
      <c r="B61" s="359" t="s">
        <v>113</v>
      </c>
      <c r="C61" s="359" t="s">
        <v>112</v>
      </c>
      <c r="D61" s="359" t="s">
        <v>112</v>
      </c>
    </row>
    <row r="62" spans="1:20" s="308" customFormat="1" ht="409.6" customHeight="1" x14ac:dyDescent="0.2">
      <c r="A62" s="497" t="s">
        <v>114</v>
      </c>
      <c r="B62" s="499" t="s">
        <v>115</v>
      </c>
      <c r="C62" s="499" t="s">
        <v>116</v>
      </c>
      <c r="D62" s="499" t="s">
        <v>62</v>
      </c>
    </row>
    <row r="63" spans="1:20" s="308" customFormat="1" ht="409.6" customHeight="1" thickBot="1" x14ac:dyDescent="0.25">
      <c r="A63" s="498"/>
      <c r="B63" s="500"/>
      <c r="C63" s="500"/>
      <c r="D63" s="500"/>
    </row>
    <row r="64" spans="1:20" s="308" customFormat="1" x14ac:dyDescent="0.2"/>
    <row r="65" s="308" customFormat="1" x14ac:dyDescent="0.2"/>
    <row r="66" s="308" customFormat="1" x14ac:dyDescent="0.2"/>
    <row r="67" s="308" customFormat="1" x14ac:dyDescent="0.2"/>
    <row r="68" s="308" customFormat="1" x14ac:dyDescent="0.2"/>
    <row r="69" s="308" customFormat="1" x14ac:dyDescent="0.2"/>
    <row r="70" s="308" customFormat="1" x14ac:dyDescent="0.2"/>
    <row r="71" s="308" customFormat="1" x14ac:dyDescent="0.2"/>
    <row r="72" s="308" customFormat="1" x14ac:dyDescent="0.2"/>
    <row r="73" s="308" customFormat="1" x14ac:dyDescent="0.2"/>
    <row r="74" s="308" customFormat="1" x14ac:dyDescent="0.2"/>
    <row r="75" s="308" customFormat="1" x14ac:dyDescent="0.2"/>
    <row r="76" s="308" customFormat="1" x14ac:dyDescent="0.2"/>
    <row r="77" s="308" customFormat="1" x14ac:dyDescent="0.2"/>
    <row r="78" s="308" customFormat="1" x14ac:dyDescent="0.2"/>
    <row r="79" s="308" customFormat="1" x14ac:dyDescent="0.2"/>
    <row r="80" s="308" customFormat="1" x14ac:dyDescent="0.2"/>
    <row r="81" s="308" customFormat="1" x14ac:dyDescent="0.2"/>
    <row r="82" s="308" customFormat="1" x14ac:dyDescent="0.2"/>
    <row r="83" s="308" customFormat="1" x14ac:dyDescent="0.2"/>
    <row r="84" s="308" customFormat="1" x14ac:dyDescent="0.2"/>
    <row r="85" s="308" customFormat="1" x14ac:dyDescent="0.2"/>
    <row r="86" s="308" customFormat="1" x14ac:dyDescent="0.2"/>
    <row r="87" s="308" customFormat="1" x14ac:dyDescent="0.2"/>
    <row r="88" s="308" customFormat="1" x14ac:dyDescent="0.2"/>
    <row r="89" s="308" customFormat="1" x14ac:dyDescent="0.2"/>
    <row r="90" s="308" customFormat="1" x14ac:dyDescent="0.2"/>
    <row r="91" s="308" customFormat="1" x14ac:dyDescent="0.2"/>
    <row r="92" s="308" customFormat="1" x14ac:dyDescent="0.2"/>
    <row r="93" s="308" customFormat="1" x14ac:dyDescent="0.2"/>
    <row r="94" s="308" customFormat="1" x14ac:dyDescent="0.2"/>
    <row r="95" s="308" customFormat="1" x14ac:dyDescent="0.2"/>
    <row r="96" s="308" customFormat="1" x14ac:dyDescent="0.2"/>
    <row r="97" s="308" customFormat="1" x14ac:dyDescent="0.2"/>
    <row r="98" s="308" customFormat="1" x14ac:dyDescent="0.2"/>
    <row r="99" s="308" customFormat="1" x14ac:dyDescent="0.2"/>
    <row r="100" s="308" customFormat="1" x14ac:dyDescent="0.2"/>
    <row r="101" s="308" customFormat="1" x14ac:dyDescent="0.2"/>
    <row r="102" s="308" customFormat="1" x14ac:dyDescent="0.2"/>
    <row r="103" s="308" customFormat="1" x14ac:dyDescent="0.2"/>
    <row r="104" s="308" customFormat="1" x14ac:dyDescent="0.2"/>
    <row r="105" s="308" customFormat="1" x14ac:dyDescent="0.2"/>
    <row r="106" s="308" customFormat="1" x14ac:dyDescent="0.2"/>
    <row r="107" s="308" customFormat="1" x14ac:dyDescent="0.2"/>
    <row r="108" s="308" customFormat="1" x14ac:dyDescent="0.2"/>
    <row r="109" s="308" customFormat="1" x14ac:dyDescent="0.2"/>
    <row r="110" s="308" customFormat="1" x14ac:dyDescent="0.2"/>
    <row r="111" s="308" customFormat="1" x14ac:dyDescent="0.2"/>
    <row r="112" s="308" customFormat="1" x14ac:dyDescent="0.2"/>
    <row r="113" s="308" customFormat="1" x14ac:dyDescent="0.2"/>
    <row r="114" s="308" customFormat="1" x14ac:dyDescent="0.2"/>
    <row r="115" s="308" customFormat="1" x14ac:dyDescent="0.2"/>
    <row r="116" s="308" customFormat="1" x14ac:dyDescent="0.2"/>
    <row r="117" s="308" customFormat="1" x14ac:dyDescent="0.2"/>
    <row r="118" s="308" customFormat="1" x14ac:dyDescent="0.2"/>
    <row r="119" s="308" customFormat="1" x14ac:dyDescent="0.2"/>
    <row r="120" s="308" customFormat="1" x14ac:dyDescent="0.2"/>
    <row r="121" s="308" customFormat="1" x14ac:dyDescent="0.2"/>
    <row r="122" s="308" customFormat="1" x14ac:dyDescent="0.2"/>
    <row r="123" s="308" customFormat="1" x14ac:dyDescent="0.2"/>
    <row r="124" s="308" customFormat="1" x14ac:dyDescent="0.2"/>
    <row r="125" s="308" customFormat="1" x14ac:dyDescent="0.2"/>
    <row r="126" s="308" customFormat="1" x14ac:dyDescent="0.2"/>
    <row r="127" s="308" customFormat="1" x14ac:dyDescent="0.2"/>
    <row r="128" s="308" customFormat="1" x14ac:dyDescent="0.2"/>
    <row r="129" spans="3:3" s="308" customFormat="1" x14ac:dyDescent="0.2"/>
    <row r="130" spans="3:3" s="308" customFormat="1" x14ac:dyDescent="0.2"/>
    <row r="131" spans="3:3" s="308" customFormat="1" x14ac:dyDescent="0.2"/>
    <row r="132" spans="3:3" s="308" customFormat="1" x14ac:dyDescent="0.2"/>
    <row r="133" spans="3:3" s="308" customFormat="1" x14ac:dyDescent="0.2"/>
    <row r="134" spans="3:3" s="308" customFormat="1" x14ac:dyDescent="0.2"/>
    <row r="135" spans="3:3" s="308" customFormat="1" x14ac:dyDescent="0.2"/>
    <row r="136" spans="3:3" s="308" customFormat="1" x14ac:dyDescent="0.2"/>
    <row r="137" spans="3:3" s="308" customFormat="1" x14ac:dyDescent="0.2"/>
    <row r="138" spans="3:3" s="308" customFormat="1" x14ac:dyDescent="0.2"/>
    <row r="139" spans="3:3" s="308" customFormat="1" x14ac:dyDescent="0.2"/>
    <row r="140" spans="3:3" s="308" customFormat="1" x14ac:dyDescent="0.2"/>
    <row r="141" spans="3:3" s="308" customFormat="1" x14ac:dyDescent="0.2"/>
    <row r="142" spans="3:3" s="308" customFormat="1" x14ac:dyDescent="0.2">
      <c r="C142" s="309"/>
    </row>
    <row r="143" spans="3:3" s="308" customFormat="1" x14ac:dyDescent="0.2">
      <c r="C143" s="309"/>
    </row>
    <row r="144" spans="3:3" s="308" customFormat="1" x14ac:dyDescent="0.2">
      <c r="C144" s="309"/>
    </row>
    <row r="145" spans="1:5" x14ac:dyDescent="0.2">
      <c r="A145" s="308"/>
      <c r="B145" s="308"/>
      <c r="C145" s="309"/>
      <c r="D145" s="308"/>
      <c r="E145" s="308"/>
    </row>
    <row r="146" spans="1:5" x14ac:dyDescent="0.2">
      <c r="A146" s="308"/>
      <c r="B146" s="308"/>
      <c r="C146" s="309"/>
      <c r="D146" s="308"/>
    </row>
    <row r="147" spans="1:5" x14ac:dyDescent="0.2">
      <c r="A147" s="308"/>
      <c r="B147" s="308"/>
      <c r="C147" s="309"/>
      <c r="D147" s="308"/>
    </row>
  </sheetData>
  <mergeCells count="18">
    <mergeCell ref="A44:D44"/>
    <mergeCell ref="A28:B28"/>
    <mergeCell ref="A32:B32"/>
    <mergeCell ref="A9:D9"/>
    <mergeCell ref="A13:D13"/>
    <mergeCell ref="A22:D22"/>
    <mergeCell ref="A24:D24"/>
    <mergeCell ref="A26:D26"/>
    <mergeCell ref="A35:D35"/>
    <mergeCell ref="A62:A63"/>
    <mergeCell ref="D62:D63"/>
    <mergeCell ref="B62:B63"/>
    <mergeCell ref="C62:C63"/>
    <mergeCell ref="A56:D56"/>
    <mergeCell ref="A57:D57"/>
    <mergeCell ref="A58:A59"/>
    <mergeCell ref="B58:D58"/>
    <mergeCell ref="A60:A6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D6429-F4F8-42DC-A2CE-FED2B8356712}">
  <dimension ref="A1:E17"/>
  <sheetViews>
    <sheetView zoomScale="90" zoomScaleNormal="90" workbookViewId="0">
      <selection activeCell="B6" sqref="B6"/>
    </sheetView>
  </sheetViews>
  <sheetFormatPr defaultColWidth="9.140625" defaultRowHeight="12.75" x14ac:dyDescent="0.2"/>
  <cols>
    <col min="1" max="1" width="40.42578125" style="254" customWidth="1"/>
    <col min="2" max="2" width="81.42578125" style="254" customWidth="1"/>
    <col min="3" max="3" width="52.5703125" style="256" customWidth="1"/>
    <col min="4" max="4" width="56" style="254" bestFit="1" customWidth="1"/>
    <col min="5" max="5" width="20" style="254" customWidth="1"/>
    <col min="6" max="16384" width="9.140625" style="254"/>
  </cols>
  <sheetData>
    <row r="1" spans="1:5" s="261" customFormat="1" ht="30.75" thickBot="1" x14ac:dyDescent="0.25">
      <c r="A1" s="318" t="s">
        <v>0</v>
      </c>
      <c r="B1" s="258" t="s">
        <v>1</v>
      </c>
      <c r="C1" s="257" t="s">
        <v>2</v>
      </c>
      <c r="D1" s="378" t="s">
        <v>339</v>
      </c>
    </row>
    <row r="2" spans="1:5" s="264" customFormat="1" ht="20.100000000000001" customHeight="1" thickBot="1" x14ac:dyDescent="0.3">
      <c r="A2" s="370" t="s">
        <v>208</v>
      </c>
      <c r="B2" s="371"/>
      <c r="C2" s="371"/>
      <c r="D2" s="393"/>
    </row>
    <row r="3" spans="1:5" ht="157.5" customHeight="1" thickBot="1" x14ac:dyDescent="0.25">
      <c r="A3" s="265" t="s">
        <v>221</v>
      </c>
      <c r="B3" s="280" t="s">
        <v>241</v>
      </c>
      <c r="C3" s="273" t="s">
        <v>220</v>
      </c>
      <c r="D3" s="275"/>
    </row>
    <row r="4" spans="1:5" ht="23.45" customHeight="1" thickBot="1" x14ac:dyDescent="0.25">
      <c r="A4" s="517" t="s">
        <v>410</v>
      </c>
      <c r="B4" s="518"/>
      <c r="C4" s="518"/>
      <c r="D4" s="518"/>
    </row>
    <row r="5" spans="1:5" ht="208.5" customHeight="1" thickBot="1" x14ac:dyDescent="0.25">
      <c r="A5" s="281" t="s">
        <v>348</v>
      </c>
      <c r="B5" s="282" t="s">
        <v>423</v>
      </c>
      <c r="C5" s="317"/>
      <c r="D5" s="275"/>
    </row>
    <row r="6" spans="1:5" ht="127.5" customHeight="1" thickBot="1" x14ac:dyDescent="0.25">
      <c r="A6" s="478" t="s">
        <v>298</v>
      </c>
      <c r="B6" s="271" t="s">
        <v>411</v>
      </c>
      <c r="C6" s="278" t="s">
        <v>329</v>
      </c>
      <c r="D6" s="381"/>
      <c r="E6" s="424"/>
    </row>
    <row r="7" spans="1:5" s="308" customFormat="1" x14ac:dyDescent="0.2">
      <c r="C7" s="309"/>
    </row>
    <row r="8" spans="1:5" s="308" customFormat="1" x14ac:dyDescent="0.2">
      <c r="C8" s="309"/>
    </row>
    <row r="9" spans="1:5" s="308" customFormat="1" x14ac:dyDescent="0.2">
      <c r="C9" s="309"/>
    </row>
    <row r="10" spans="1:5" s="308" customFormat="1" x14ac:dyDescent="0.2">
      <c r="C10" s="309"/>
    </row>
    <row r="11" spans="1:5" s="308" customFormat="1" x14ac:dyDescent="0.2">
      <c r="C11" s="309"/>
    </row>
    <row r="12" spans="1:5" s="308" customFormat="1" x14ac:dyDescent="0.2">
      <c r="C12" s="309"/>
    </row>
    <row r="13" spans="1:5" s="308" customFormat="1" x14ac:dyDescent="0.2">
      <c r="C13" s="309"/>
    </row>
    <row r="14" spans="1:5" s="308" customFormat="1" x14ac:dyDescent="0.2">
      <c r="C14" s="309"/>
    </row>
    <row r="15" spans="1:5" s="308" customFormat="1" x14ac:dyDescent="0.2">
      <c r="C15" s="309"/>
    </row>
    <row r="16" spans="1:5" x14ac:dyDescent="0.2">
      <c r="A16" s="308"/>
      <c r="B16" s="308"/>
      <c r="C16" s="309"/>
      <c r="D16" s="308"/>
    </row>
    <row r="17" spans="1:4" x14ac:dyDescent="0.2">
      <c r="A17" s="308"/>
      <c r="B17" s="308"/>
      <c r="C17" s="309"/>
      <c r="D17" s="308"/>
    </row>
  </sheetData>
  <mergeCells count="1">
    <mergeCell ref="A4: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2E86D-C480-47BE-8054-99E66485C1DF}">
  <dimension ref="A1:E36"/>
  <sheetViews>
    <sheetView topLeftCell="A26" zoomScaleNormal="100" workbookViewId="0">
      <selection activeCell="D7" sqref="D7"/>
    </sheetView>
  </sheetViews>
  <sheetFormatPr defaultColWidth="9.140625" defaultRowHeight="12.75" x14ac:dyDescent="0.2"/>
  <cols>
    <col min="1" max="1" width="40.42578125" style="254" customWidth="1"/>
    <col min="2" max="2" width="81.42578125" style="254" customWidth="1"/>
    <col min="3" max="3" width="52.5703125" style="256" customWidth="1"/>
    <col min="4" max="4" width="56" style="254" bestFit="1" customWidth="1"/>
    <col min="5" max="5" width="22" style="254" customWidth="1"/>
    <col min="6" max="16384" width="9.140625" style="254"/>
  </cols>
  <sheetData>
    <row r="1" spans="1:5" s="261" customFormat="1" ht="30.75" thickBot="1" x14ac:dyDescent="0.25">
      <c r="A1" s="318" t="s">
        <v>0</v>
      </c>
      <c r="B1" s="258" t="s">
        <v>1</v>
      </c>
      <c r="C1" s="257" t="s">
        <v>2</v>
      </c>
      <c r="D1" s="378" t="s">
        <v>339</v>
      </c>
      <c r="E1" s="260"/>
    </row>
    <row r="2" spans="1:5" ht="20.25" customHeight="1" thickBot="1" x14ac:dyDescent="0.25">
      <c r="A2" s="517" t="s">
        <v>222</v>
      </c>
      <c r="B2" s="518"/>
      <c r="C2" s="518"/>
      <c r="D2" s="375"/>
      <c r="E2" s="266"/>
    </row>
    <row r="3" spans="1:5" ht="55.15" customHeight="1" thickBot="1" x14ac:dyDescent="0.25">
      <c r="A3" s="269" t="s">
        <v>28</v>
      </c>
      <c r="B3" s="271" t="s">
        <v>322</v>
      </c>
      <c r="C3" s="285" t="s">
        <v>225</v>
      </c>
      <c r="D3" s="268" t="s">
        <v>93</v>
      </c>
      <c r="E3" s="266"/>
    </row>
    <row r="4" spans="1:5" ht="70.150000000000006" customHeight="1" thickBot="1" x14ac:dyDescent="0.25">
      <c r="A4" s="269" t="s">
        <v>81</v>
      </c>
      <c r="B4" s="271" t="s">
        <v>324</v>
      </c>
      <c r="C4" s="285" t="s">
        <v>323</v>
      </c>
      <c r="D4" s="275"/>
      <c r="E4" s="266"/>
    </row>
    <row r="5" spans="1:5" ht="108.75" customHeight="1" thickBot="1" x14ac:dyDescent="0.25">
      <c r="A5" s="269" t="s">
        <v>58</v>
      </c>
      <c r="B5" s="271" t="s">
        <v>82</v>
      </c>
      <c r="C5" s="268" t="s">
        <v>226</v>
      </c>
      <c r="D5" s="275"/>
      <c r="E5" s="266"/>
    </row>
    <row r="6" spans="1:5" ht="15.75" customHeight="1" thickBot="1" x14ac:dyDescent="0.25">
      <c r="A6" s="373" t="s">
        <v>224</v>
      </c>
      <c r="B6" s="374"/>
      <c r="C6" s="374"/>
      <c r="D6" s="375"/>
      <c r="E6" s="266"/>
    </row>
    <row r="7" spans="1:5" ht="192" customHeight="1" thickBot="1" x14ac:dyDescent="0.25">
      <c r="A7" s="281" t="s">
        <v>6</v>
      </c>
      <c r="B7" s="310" t="s">
        <v>104</v>
      </c>
      <c r="C7" s="311" t="s">
        <v>431</v>
      </c>
      <c r="D7" s="275"/>
      <c r="E7" s="266"/>
    </row>
    <row r="8" spans="1:5" ht="106.5" customHeight="1" thickBot="1" x14ac:dyDescent="0.25">
      <c r="A8" s="269" t="s">
        <v>340</v>
      </c>
      <c r="B8" s="429" t="s">
        <v>341</v>
      </c>
      <c r="C8" s="278" t="s">
        <v>244</v>
      </c>
      <c r="D8" s="275"/>
      <c r="E8" s="266"/>
    </row>
    <row r="9" spans="1:5" ht="115.5" thickBot="1" x14ac:dyDescent="0.25">
      <c r="A9" s="292" t="s">
        <v>85</v>
      </c>
      <c r="B9" s="268" t="s">
        <v>94</v>
      </c>
      <c r="C9" s="288" t="s">
        <v>227</v>
      </c>
      <c r="D9" s="275"/>
      <c r="E9" s="266"/>
    </row>
    <row r="10" spans="1:5" ht="99.75" customHeight="1" thickBot="1" x14ac:dyDescent="0.25">
      <c r="A10" s="284" t="s">
        <v>95</v>
      </c>
      <c r="B10" s="289" t="s">
        <v>377</v>
      </c>
      <c r="C10" s="282"/>
      <c r="D10" s="275"/>
      <c r="E10" s="266"/>
    </row>
    <row r="11" spans="1:5" ht="245.25" customHeight="1" thickBot="1" x14ac:dyDescent="0.25">
      <c r="A11" s="281" t="s">
        <v>98</v>
      </c>
      <c r="B11" s="282" t="s">
        <v>378</v>
      </c>
      <c r="C11" s="268" t="s">
        <v>228</v>
      </c>
      <c r="D11" s="275"/>
      <c r="E11" s="266"/>
    </row>
    <row r="12" spans="1:5" ht="184.5" customHeight="1" thickBot="1" x14ac:dyDescent="0.25">
      <c r="A12" s="269" t="s">
        <v>301</v>
      </c>
      <c r="B12" s="268" t="s">
        <v>412</v>
      </c>
      <c r="C12" s="390" t="s">
        <v>229</v>
      </c>
      <c r="D12" s="275"/>
      <c r="E12" s="266"/>
    </row>
    <row r="13" spans="1:5" ht="132.75" customHeight="1" thickBot="1" x14ac:dyDescent="0.25">
      <c r="A13" s="281" t="s">
        <v>74</v>
      </c>
      <c r="B13" s="288" t="s">
        <v>96</v>
      </c>
      <c r="C13" s="268" t="s">
        <v>230</v>
      </c>
      <c r="D13" s="275"/>
      <c r="E13" s="266"/>
    </row>
    <row r="14" spans="1:5" ht="103.5" customHeight="1" thickBot="1" x14ac:dyDescent="0.25">
      <c r="A14" s="281" t="s">
        <v>75</v>
      </c>
      <c r="B14" s="288" t="s">
        <v>97</v>
      </c>
      <c r="C14" s="268" t="s">
        <v>231</v>
      </c>
      <c r="D14" s="275"/>
      <c r="E14" s="266"/>
    </row>
    <row r="15" spans="1:5" ht="90" thickBot="1" x14ac:dyDescent="0.25">
      <c r="A15" s="265" t="s">
        <v>70</v>
      </c>
      <c r="B15" s="285" t="s">
        <v>153</v>
      </c>
      <c r="C15" s="285" t="s">
        <v>232</v>
      </c>
      <c r="D15" s="275"/>
      <c r="E15" s="266"/>
    </row>
    <row r="16" spans="1:5" ht="103.5" customHeight="1" thickBot="1" x14ac:dyDescent="0.25">
      <c r="A16" s="281" t="s">
        <v>76</v>
      </c>
      <c r="B16" s="268" t="s">
        <v>233</v>
      </c>
      <c r="C16" s="268"/>
      <c r="D16" s="275"/>
      <c r="E16" s="266"/>
    </row>
    <row r="17" spans="1:5" ht="192.75" customHeight="1" thickBot="1" x14ac:dyDescent="0.25">
      <c r="A17" s="265" t="s">
        <v>25</v>
      </c>
      <c r="B17" s="294" t="s">
        <v>154</v>
      </c>
      <c r="C17" s="268" t="s">
        <v>317</v>
      </c>
      <c r="D17" s="275"/>
      <c r="E17" s="266"/>
    </row>
    <row r="18" spans="1:5" ht="81" customHeight="1" thickBot="1" x14ac:dyDescent="0.25">
      <c r="A18" s="269" t="s">
        <v>302</v>
      </c>
      <c r="B18" s="271" t="s">
        <v>102</v>
      </c>
      <c r="C18" s="278" t="s">
        <v>325</v>
      </c>
      <c r="D18" s="275"/>
      <c r="E18" s="266"/>
    </row>
    <row r="19" spans="1:5" ht="156.6" customHeight="1" thickBot="1" x14ac:dyDescent="0.25">
      <c r="A19" s="295" t="s">
        <v>78</v>
      </c>
      <c r="B19" s="277" t="s">
        <v>395</v>
      </c>
      <c r="C19" s="271" t="s">
        <v>234</v>
      </c>
      <c r="D19" s="275"/>
      <c r="E19" s="266"/>
    </row>
    <row r="20" spans="1:5" ht="21.75" customHeight="1" thickBot="1" x14ac:dyDescent="0.25">
      <c r="A20" s="517" t="s">
        <v>223</v>
      </c>
      <c r="B20" s="518"/>
      <c r="C20" s="374"/>
      <c r="D20" s="375"/>
      <c r="E20" s="266"/>
    </row>
    <row r="21" spans="1:5" ht="74.25" customHeight="1" thickBot="1" x14ac:dyDescent="0.25">
      <c r="A21" s="284" t="s">
        <v>342</v>
      </c>
      <c r="B21" s="271" t="s">
        <v>103</v>
      </c>
      <c r="C21" s="265" t="s">
        <v>215</v>
      </c>
      <c r="D21" s="275"/>
      <c r="E21" s="266"/>
    </row>
    <row r="22" spans="1:5" ht="357.75" customHeight="1" thickBot="1" x14ac:dyDescent="0.25">
      <c r="A22" s="269" t="s">
        <v>343</v>
      </c>
      <c r="B22" s="265" t="s">
        <v>344</v>
      </c>
      <c r="C22" s="268"/>
      <c r="D22" s="275"/>
      <c r="E22" s="266"/>
    </row>
    <row r="23" spans="1:5" ht="15.75" customHeight="1" thickBot="1" x14ac:dyDescent="0.25">
      <c r="A23" s="373" t="s">
        <v>175</v>
      </c>
      <c r="B23" s="374"/>
      <c r="C23" s="374"/>
      <c r="D23" s="375"/>
      <c r="E23" s="266"/>
    </row>
    <row r="24" spans="1:5" ht="168" customHeight="1" thickBot="1" x14ac:dyDescent="0.25">
      <c r="A24" s="265" t="s">
        <v>345</v>
      </c>
      <c r="B24" s="268" t="s">
        <v>358</v>
      </c>
      <c r="C24" s="303" t="s">
        <v>235</v>
      </c>
      <c r="D24" s="275"/>
      <c r="E24" s="266"/>
    </row>
    <row r="25" spans="1:5" ht="230.25" customHeight="1" thickBot="1" x14ac:dyDescent="0.25">
      <c r="A25" s="281" t="s">
        <v>72</v>
      </c>
      <c r="B25" s="316" t="s">
        <v>124</v>
      </c>
      <c r="C25" s="268" t="s">
        <v>236</v>
      </c>
      <c r="D25" s="275"/>
      <c r="E25" s="266"/>
    </row>
    <row r="26" spans="1:5" ht="159.6" customHeight="1" thickBot="1" x14ac:dyDescent="0.25">
      <c r="A26" s="265" t="s">
        <v>8</v>
      </c>
      <c r="B26" s="268" t="s">
        <v>303</v>
      </c>
      <c r="C26" s="268" t="s">
        <v>237</v>
      </c>
      <c r="D26" s="275"/>
      <c r="E26" s="266"/>
    </row>
    <row r="27" spans="1:5" ht="78" customHeight="1" thickBot="1" x14ac:dyDescent="0.25">
      <c r="A27" s="281" t="s">
        <v>73</v>
      </c>
      <c r="B27" s="281" t="s">
        <v>125</v>
      </c>
      <c r="C27" s="282" t="s">
        <v>238</v>
      </c>
      <c r="D27" s="275"/>
      <c r="E27" s="266"/>
    </row>
    <row r="28" spans="1:5" ht="153" customHeight="1" thickBot="1" x14ac:dyDescent="0.25">
      <c r="A28" s="265" t="s">
        <v>27</v>
      </c>
      <c r="B28" s="294" t="s">
        <v>126</v>
      </c>
      <c r="C28" s="271" t="s">
        <v>318</v>
      </c>
      <c r="D28" s="275"/>
      <c r="E28" s="424"/>
    </row>
    <row r="29" spans="1:5" s="308" customFormat="1" x14ac:dyDescent="0.2">
      <c r="C29" s="309"/>
    </row>
    <row r="30" spans="1:5" s="308" customFormat="1" x14ac:dyDescent="0.2">
      <c r="C30" s="309"/>
    </row>
    <row r="31" spans="1:5" s="308" customFormat="1" x14ac:dyDescent="0.2">
      <c r="C31" s="309"/>
    </row>
    <row r="32" spans="1:5" s="308" customFormat="1" x14ac:dyDescent="0.2">
      <c r="C32" s="309"/>
    </row>
    <row r="33" spans="1:4" s="308" customFormat="1" x14ac:dyDescent="0.2">
      <c r="C33" s="309"/>
    </row>
    <row r="34" spans="1:4" s="308" customFormat="1" x14ac:dyDescent="0.2">
      <c r="C34" s="309"/>
    </row>
    <row r="35" spans="1:4" x14ac:dyDescent="0.2">
      <c r="A35" s="308"/>
      <c r="B35" s="308"/>
      <c r="C35" s="309"/>
      <c r="D35" s="308"/>
    </row>
    <row r="36" spans="1:4" x14ac:dyDescent="0.2">
      <c r="A36" s="308"/>
      <c r="B36" s="308"/>
      <c r="C36" s="309"/>
      <c r="D36" s="308"/>
    </row>
  </sheetData>
  <mergeCells count="2">
    <mergeCell ref="A2:C2"/>
    <mergeCell ref="A20:B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A8B75-655D-4CF1-893D-8DCBD8779680}">
  <dimension ref="A1:E10"/>
  <sheetViews>
    <sheetView topLeftCell="A8" zoomScale="90" zoomScaleNormal="90" workbookViewId="0">
      <selection activeCell="B3" sqref="B3"/>
    </sheetView>
  </sheetViews>
  <sheetFormatPr defaultColWidth="9.140625" defaultRowHeight="12.75" x14ac:dyDescent="0.2"/>
  <cols>
    <col min="1" max="1" width="40.42578125" style="254" customWidth="1"/>
    <col min="2" max="2" width="81.42578125" style="254" customWidth="1"/>
    <col min="3" max="3" width="52.5703125" style="256" customWidth="1"/>
    <col min="4" max="4" width="56" style="254" bestFit="1" customWidth="1"/>
    <col min="5" max="5" width="22" style="254" customWidth="1"/>
    <col min="6" max="16384" width="9.140625" style="254"/>
  </cols>
  <sheetData>
    <row r="1" spans="1:5" s="261" customFormat="1" ht="30.75" thickBot="1" x14ac:dyDescent="0.25">
      <c r="A1" s="318" t="s">
        <v>0</v>
      </c>
      <c r="B1" s="258" t="s">
        <v>1</v>
      </c>
      <c r="C1" s="257" t="s">
        <v>2</v>
      </c>
      <c r="D1" s="378" t="s">
        <v>339</v>
      </c>
      <c r="E1" s="260"/>
    </row>
    <row r="2" spans="1:5" ht="24.75" customHeight="1" thickBot="1" x14ac:dyDescent="0.25">
      <c r="A2" s="517" t="s">
        <v>239</v>
      </c>
      <c r="B2" s="518"/>
      <c r="C2" s="391"/>
      <c r="D2" s="392"/>
      <c r="E2" s="266"/>
    </row>
    <row r="3" spans="1:5" ht="59.45" customHeight="1" thickBot="1" x14ac:dyDescent="0.25">
      <c r="A3" s="297" t="s">
        <v>413</v>
      </c>
      <c r="B3" s="268" t="s">
        <v>424</v>
      </c>
      <c r="C3" s="468" t="s">
        <v>428</v>
      </c>
      <c r="D3" s="268"/>
      <c r="E3" s="301"/>
    </row>
    <row r="4" spans="1:5" ht="59.45" customHeight="1" thickBot="1" x14ac:dyDescent="0.25">
      <c r="A4" s="297" t="s">
        <v>69</v>
      </c>
      <c r="B4" s="268" t="s">
        <v>122</v>
      </c>
      <c r="C4" s="298" t="s">
        <v>379</v>
      </c>
      <c r="D4" s="275"/>
      <c r="E4" s="301"/>
    </row>
    <row r="5" spans="1:5" ht="73.5" customHeight="1" thickBot="1" x14ac:dyDescent="0.25">
      <c r="A5" s="274" t="s">
        <v>71</v>
      </c>
      <c r="B5" s="300" t="s">
        <v>66</v>
      </c>
      <c r="C5" s="275"/>
      <c r="D5" s="275"/>
      <c r="E5" s="301"/>
    </row>
    <row r="6" spans="1:5" ht="79.5" customHeight="1" thickBot="1" x14ac:dyDescent="0.25">
      <c r="A6" s="281" t="s">
        <v>87</v>
      </c>
      <c r="B6" s="289" t="s">
        <v>416</v>
      </c>
      <c r="C6" s="317" t="s">
        <v>299</v>
      </c>
      <c r="D6" s="275"/>
      <c r="E6" s="266"/>
    </row>
    <row r="7" spans="1:5" ht="80.25" customHeight="1" thickBot="1" x14ac:dyDescent="0.25">
      <c r="A7" s="291" t="s">
        <v>121</v>
      </c>
      <c r="B7" s="325" t="s">
        <v>314</v>
      </c>
      <c r="C7" s="315" t="s">
        <v>380</v>
      </c>
      <c r="D7" s="275"/>
      <c r="E7" s="266"/>
    </row>
    <row r="8" spans="1:5" ht="76.5" customHeight="1" thickBot="1" x14ac:dyDescent="0.25">
      <c r="A8" s="269" t="s">
        <v>315</v>
      </c>
      <c r="B8" s="271" t="s">
        <v>414</v>
      </c>
      <c r="C8" s="278"/>
      <c r="D8" s="271"/>
      <c r="E8" s="266"/>
    </row>
    <row r="9" spans="1:5" ht="288.75" customHeight="1" thickBot="1" x14ac:dyDescent="0.25">
      <c r="A9" s="265" t="s">
        <v>99</v>
      </c>
      <c r="B9" s="296" t="s">
        <v>100</v>
      </c>
      <c r="C9" s="268" t="s">
        <v>240</v>
      </c>
      <c r="D9" s="275"/>
      <c r="E9" s="266"/>
    </row>
    <row r="10" spans="1:5" ht="251.25" customHeight="1" thickBot="1" x14ac:dyDescent="0.25">
      <c r="A10" s="265" t="s">
        <v>26</v>
      </c>
      <c r="B10" s="294" t="s">
        <v>123</v>
      </c>
      <c r="C10" s="268" t="s">
        <v>317</v>
      </c>
      <c r="D10" s="275"/>
      <c r="E10" s="266"/>
    </row>
  </sheetData>
  <mergeCells count="1">
    <mergeCell ref="A2:B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Q53"/>
  <sheetViews>
    <sheetView tabSelected="1" zoomScale="80" zoomScaleNormal="80" workbookViewId="0">
      <selection activeCell="G37" sqref="G37"/>
    </sheetView>
  </sheetViews>
  <sheetFormatPr defaultRowHeight="15" x14ac:dyDescent="0.25"/>
  <cols>
    <col min="1" max="1" width="60.85546875" style="247" customWidth="1"/>
    <col min="2" max="14" width="15.140625" style="247" customWidth="1"/>
    <col min="15" max="257" width="9.140625" style="247"/>
    <col min="258" max="258" width="27.7109375" style="247" bestFit="1" customWidth="1"/>
    <col min="259" max="264" width="10.140625" style="247" bestFit="1" customWidth="1"/>
    <col min="265" max="513" width="9.140625" style="247"/>
    <col min="514" max="514" width="27.7109375" style="247" bestFit="1" customWidth="1"/>
    <col min="515" max="520" width="10.140625" style="247" bestFit="1" customWidth="1"/>
    <col min="521" max="769" width="9.140625" style="247"/>
    <col min="770" max="770" width="27.7109375" style="247" bestFit="1" customWidth="1"/>
    <col min="771" max="776" width="10.140625" style="247" bestFit="1" customWidth="1"/>
    <col min="777" max="1025" width="9.140625" style="247"/>
    <col min="1026" max="1026" width="27.7109375" style="247" bestFit="1" customWidth="1"/>
    <col min="1027" max="1032" width="10.140625" style="247" bestFit="1" customWidth="1"/>
    <col min="1033" max="1281" width="9.140625" style="247"/>
    <col min="1282" max="1282" width="27.7109375" style="247" bestFit="1" customWidth="1"/>
    <col min="1283" max="1288" width="10.140625" style="247" bestFit="1" customWidth="1"/>
    <col min="1289" max="1537" width="9.140625" style="247"/>
    <col min="1538" max="1538" width="27.7109375" style="247" bestFit="1" customWidth="1"/>
    <col min="1539" max="1544" width="10.140625" style="247" bestFit="1" customWidth="1"/>
    <col min="1545" max="1793" width="9.140625" style="247"/>
    <col min="1794" max="1794" width="27.7109375" style="247" bestFit="1" customWidth="1"/>
    <col min="1795" max="1800" width="10.140625" style="247" bestFit="1" customWidth="1"/>
    <col min="1801" max="2049" width="9.140625" style="247"/>
    <col min="2050" max="2050" width="27.7109375" style="247" bestFit="1" customWidth="1"/>
    <col min="2051" max="2056" width="10.140625" style="247" bestFit="1" customWidth="1"/>
    <col min="2057" max="2305" width="9.140625" style="247"/>
    <col min="2306" max="2306" width="27.7109375" style="247" bestFit="1" customWidth="1"/>
    <col min="2307" max="2312" width="10.140625" style="247" bestFit="1" customWidth="1"/>
    <col min="2313" max="2561" width="9.140625" style="247"/>
    <col min="2562" max="2562" width="27.7109375" style="247" bestFit="1" customWidth="1"/>
    <col min="2563" max="2568" width="10.140625" style="247" bestFit="1" customWidth="1"/>
    <col min="2569" max="2817" width="9.140625" style="247"/>
    <col min="2818" max="2818" width="27.7109375" style="247" bestFit="1" customWidth="1"/>
    <col min="2819" max="2824" width="10.140625" style="247" bestFit="1" customWidth="1"/>
    <col min="2825" max="3073" width="9.140625" style="247"/>
    <col min="3074" max="3074" width="27.7109375" style="247" bestFit="1" customWidth="1"/>
    <col min="3075" max="3080" width="10.140625" style="247" bestFit="1" customWidth="1"/>
    <col min="3081" max="3329" width="9.140625" style="247"/>
    <col min="3330" max="3330" width="27.7109375" style="247" bestFit="1" customWidth="1"/>
    <col min="3331" max="3336" width="10.140625" style="247" bestFit="1" customWidth="1"/>
    <col min="3337" max="3585" width="9.140625" style="247"/>
    <col min="3586" max="3586" width="27.7109375" style="247" bestFit="1" customWidth="1"/>
    <col min="3587" max="3592" width="10.140625" style="247" bestFit="1" customWidth="1"/>
    <col min="3593" max="3841" width="9.140625" style="247"/>
    <col min="3842" max="3842" width="27.7109375" style="247" bestFit="1" customWidth="1"/>
    <col min="3843" max="3848" width="10.140625" style="247" bestFit="1" customWidth="1"/>
    <col min="3849" max="4097" width="9.140625" style="247"/>
    <col min="4098" max="4098" width="27.7109375" style="247" bestFit="1" customWidth="1"/>
    <col min="4099" max="4104" width="10.140625" style="247" bestFit="1" customWidth="1"/>
    <col min="4105" max="4353" width="9.140625" style="247"/>
    <col min="4354" max="4354" width="27.7109375" style="247" bestFit="1" customWidth="1"/>
    <col min="4355" max="4360" width="10.140625" style="247" bestFit="1" customWidth="1"/>
    <col min="4361" max="4609" width="9.140625" style="247"/>
    <col min="4610" max="4610" width="27.7109375" style="247" bestFit="1" customWidth="1"/>
    <col min="4611" max="4616" width="10.140625" style="247" bestFit="1" customWidth="1"/>
    <col min="4617" max="4865" width="9.140625" style="247"/>
    <col min="4866" max="4866" width="27.7109375" style="247" bestFit="1" customWidth="1"/>
    <col min="4867" max="4872" width="10.140625" style="247" bestFit="1" customWidth="1"/>
    <col min="4873" max="5121" width="9.140625" style="247"/>
    <col min="5122" max="5122" width="27.7109375" style="247" bestFit="1" customWidth="1"/>
    <col min="5123" max="5128" width="10.140625" style="247" bestFit="1" customWidth="1"/>
    <col min="5129" max="5377" width="9.140625" style="247"/>
    <col min="5378" max="5378" width="27.7109375" style="247" bestFit="1" customWidth="1"/>
    <col min="5379" max="5384" width="10.140625" style="247" bestFit="1" customWidth="1"/>
    <col min="5385" max="5633" width="9.140625" style="247"/>
    <col min="5634" max="5634" width="27.7109375" style="247" bestFit="1" customWidth="1"/>
    <col min="5635" max="5640" width="10.140625" style="247" bestFit="1" customWidth="1"/>
    <col min="5641" max="5889" width="9.140625" style="247"/>
    <col min="5890" max="5890" width="27.7109375" style="247" bestFit="1" customWidth="1"/>
    <col min="5891" max="5896" width="10.140625" style="247" bestFit="1" customWidth="1"/>
    <col min="5897" max="6145" width="9.140625" style="247"/>
    <col min="6146" max="6146" width="27.7109375" style="247" bestFit="1" customWidth="1"/>
    <col min="6147" max="6152" width="10.140625" style="247" bestFit="1" customWidth="1"/>
    <col min="6153" max="6401" width="9.140625" style="247"/>
    <col min="6402" max="6402" width="27.7109375" style="247" bestFit="1" customWidth="1"/>
    <col min="6403" max="6408" width="10.140625" style="247" bestFit="1" customWidth="1"/>
    <col min="6409" max="6657" width="9.140625" style="247"/>
    <col min="6658" max="6658" width="27.7109375" style="247" bestFit="1" customWidth="1"/>
    <col min="6659" max="6664" width="10.140625" style="247" bestFit="1" customWidth="1"/>
    <col min="6665" max="6913" width="9.140625" style="247"/>
    <col min="6914" max="6914" width="27.7109375" style="247" bestFit="1" customWidth="1"/>
    <col min="6915" max="6920" width="10.140625" style="247" bestFit="1" customWidth="1"/>
    <col min="6921" max="7169" width="9.140625" style="247"/>
    <col min="7170" max="7170" width="27.7109375" style="247" bestFit="1" customWidth="1"/>
    <col min="7171" max="7176" width="10.140625" style="247" bestFit="1" customWidth="1"/>
    <col min="7177" max="7425" width="9.140625" style="247"/>
    <col min="7426" max="7426" width="27.7109375" style="247" bestFit="1" customWidth="1"/>
    <col min="7427" max="7432" width="10.140625" style="247" bestFit="1" customWidth="1"/>
    <col min="7433" max="7681" width="9.140625" style="247"/>
    <col min="7682" max="7682" width="27.7109375" style="247" bestFit="1" customWidth="1"/>
    <col min="7683" max="7688" width="10.140625" style="247" bestFit="1" customWidth="1"/>
    <col min="7689" max="7937" width="9.140625" style="247"/>
    <col min="7938" max="7938" width="27.7109375" style="247" bestFit="1" customWidth="1"/>
    <col min="7939" max="7944" width="10.140625" style="247" bestFit="1" customWidth="1"/>
    <col min="7945" max="8193" width="9.140625" style="247"/>
    <col min="8194" max="8194" width="27.7109375" style="247" bestFit="1" customWidth="1"/>
    <col min="8195" max="8200" width="10.140625" style="247" bestFit="1" customWidth="1"/>
    <col min="8201" max="8449" width="9.140625" style="247"/>
    <col min="8450" max="8450" width="27.7109375" style="247" bestFit="1" customWidth="1"/>
    <col min="8451" max="8456" width="10.140625" style="247" bestFit="1" customWidth="1"/>
    <col min="8457" max="8705" width="9.140625" style="247"/>
    <col min="8706" max="8706" width="27.7109375" style="247" bestFit="1" customWidth="1"/>
    <col min="8707" max="8712" width="10.140625" style="247" bestFit="1" customWidth="1"/>
    <col min="8713" max="8961" width="9.140625" style="247"/>
    <col min="8962" max="8962" width="27.7109375" style="247" bestFit="1" customWidth="1"/>
    <col min="8963" max="8968" width="10.140625" style="247" bestFit="1" customWidth="1"/>
    <col min="8969" max="9217" width="9.140625" style="247"/>
    <col min="9218" max="9218" width="27.7109375" style="247" bestFit="1" customWidth="1"/>
    <col min="9219" max="9224" width="10.140625" style="247" bestFit="1" customWidth="1"/>
    <col min="9225" max="9473" width="9.140625" style="247"/>
    <col min="9474" max="9474" width="27.7109375" style="247" bestFit="1" customWidth="1"/>
    <col min="9475" max="9480" width="10.140625" style="247" bestFit="1" customWidth="1"/>
    <col min="9481" max="9729" width="9.140625" style="247"/>
    <col min="9730" max="9730" width="27.7109375" style="247" bestFit="1" customWidth="1"/>
    <col min="9731" max="9736" width="10.140625" style="247" bestFit="1" customWidth="1"/>
    <col min="9737" max="9985" width="9.140625" style="247"/>
    <col min="9986" max="9986" width="27.7109375" style="247" bestFit="1" customWidth="1"/>
    <col min="9987" max="9992" width="10.140625" style="247" bestFit="1" customWidth="1"/>
    <col min="9993" max="10241" width="9.140625" style="247"/>
    <col min="10242" max="10242" width="27.7109375" style="247" bestFit="1" customWidth="1"/>
    <col min="10243" max="10248" width="10.140625" style="247" bestFit="1" customWidth="1"/>
    <col min="10249" max="10497" width="9.140625" style="247"/>
    <col min="10498" max="10498" width="27.7109375" style="247" bestFit="1" customWidth="1"/>
    <col min="10499" max="10504" width="10.140625" style="247" bestFit="1" customWidth="1"/>
    <col min="10505" max="10753" width="9.140625" style="247"/>
    <col min="10754" max="10754" width="27.7109375" style="247" bestFit="1" customWidth="1"/>
    <col min="10755" max="10760" width="10.140625" style="247" bestFit="1" customWidth="1"/>
    <col min="10761" max="11009" width="9.140625" style="247"/>
    <col min="11010" max="11010" width="27.7109375" style="247" bestFit="1" customWidth="1"/>
    <col min="11011" max="11016" width="10.140625" style="247" bestFit="1" customWidth="1"/>
    <col min="11017" max="11265" width="9.140625" style="247"/>
    <col min="11266" max="11266" width="27.7109375" style="247" bestFit="1" customWidth="1"/>
    <col min="11267" max="11272" width="10.140625" style="247" bestFit="1" customWidth="1"/>
    <col min="11273" max="11521" width="9.140625" style="247"/>
    <col min="11522" max="11522" width="27.7109375" style="247" bestFit="1" customWidth="1"/>
    <col min="11523" max="11528" width="10.140625" style="247" bestFit="1" customWidth="1"/>
    <col min="11529" max="11777" width="9.140625" style="247"/>
    <col min="11778" max="11778" width="27.7109375" style="247" bestFit="1" customWidth="1"/>
    <col min="11779" max="11784" width="10.140625" style="247" bestFit="1" customWidth="1"/>
    <col min="11785" max="12033" width="9.140625" style="247"/>
    <col min="12034" max="12034" width="27.7109375" style="247" bestFit="1" customWidth="1"/>
    <col min="12035" max="12040" width="10.140625" style="247" bestFit="1" customWidth="1"/>
    <col min="12041" max="12289" width="9.140625" style="247"/>
    <col min="12290" max="12290" width="27.7109375" style="247" bestFit="1" customWidth="1"/>
    <col min="12291" max="12296" width="10.140625" style="247" bestFit="1" customWidth="1"/>
    <col min="12297" max="12545" width="9.140625" style="247"/>
    <col min="12546" max="12546" width="27.7109375" style="247" bestFit="1" customWidth="1"/>
    <col min="12547" max="12552" width="10.140625" style="247" bestFit="1" customWidth="1"/>
    <col min="12553" max="12801" width="9.140625" style="247"/>
    <col min="12802" max="12802" width="27.7109375" style="247" bestFit="1" customWidth="1"/>
    <col min="12803" max="12808" width="10.140625" style="247" bestFit="1" customWidth="1"/>
    <col min="12809" max="13057" width="9.140625" style="247"/>
    <col min="13058" max="13058" width="27.7109375" style="247" bestFit="1" customWidth="1"/>
    <col min="13059" max="13064" width="10.140625" style="247" bestFit="1" customWidth="1"/>
    <col min="13065" max="13313" width="9.140625" style="247"/>
    <col min="13314" max="13314" width="27.7109375" style="247" bestFit="1" customWidth="1"/>
    <col min="13315" max="13320" width="10.140625" style="247" bestFit="1" customWidth="1"/>
    <col min="13321" max="13569" width="9.140625" style="247"/>
    <col min="13570" max="13570" width="27.7109375" style="247" bestFit="1" customWidth="1"/>
    <col min="13571" max="13576" width="10.140625" style="247" bestFit="1" customWidth="1"/>
    <col min="13577" max="13825" width="9.140625" style="247"/>
    <col min="13826" max="13826" width="27.7109375" style="247" bestFit="1" customWidth="1"/>
    <col min="13827" max="13832" width="10.140625" style="247" bestFit="1" customWidth="1"/>
    <col min="13833" max="14081" width="9.140625" style="247"/>
    <col min="14082" max="14082" width="27.7109375" style="247" bestFit="1" customWidth="1"/>
    <col min="14083" max="14088" width="10.140625" style="247" bestFit="1" customWidth="1"/>
    <col min="14089" max="14337" width="9.140625" style="247"/>
    <col min="14338" max="14338" width="27.7109375" style="247" bestFit="1" customWidth="1"/>
    <col min="14339" max="14344" width="10.140625" style="247" bestFit="1" customWidth="1"/>
    <col min="14345" max="14593" width="9.140625" style="247"/>
    <col min="14594" max="14594" width="27.7109375" style="247" bestFit="1" customWidth="1"/>
    <col min="14595" max="14600" width="10.140625" style="247" bestFit="1" customWidth="1"/>
    <col min="14601" max="14849" width="9.140625" style="247"/>
    <col min="14850" max="14850" width="27.7109375" style="247" bestFit="1" customWidth="1"/>
    <col min="14851" max="14856" width="10.140625" style="247" bestFit="1" customWidth="1"/>
    <col min="14857" max="15105" width="9.140625" style="247"/>
    <col min="15106" max="15106" width="27.7109375" style="247" bestFit="1" customWidth="1"/>
    <col min="15107" max="15112" width="10.140625" style="247" bestFit="1" customWidth="1"/>
    <col min="15113" max="15361" width="9.140625" style="247"/>
    <col min="15362" max="15362" width="27.7109375" style="247" bestFit="1" customWidth="1"/>
    <col min="15363" max="15368" width="10.140625" style="247" bestFit="1" customWidth="1"/>
    <col min="15369" max="15617" width="9.140625" style="247"/>
    <col min="15618" max="15618" width="27.7109375" style="247" bestFit="1" customWidth="1"/>
    <col min="15619" max="15624" width="10.140625" style="247" bestFit="1" customWidth="1"/>
    <col min="15625" max="15873" width="9.140625" style="247"/>
    <col min="15874" max="15874" width="27.7109375" style="247" bestFit="1" customWidth="1"/>
    <col min="15875" max="15880" width="10.140625" style="247" bestFit="1" customWidth="1"/>
    <col min="15881" max="16129" width="9.140625" style="247"/>
    <col min="16130" max="16130" width="27.7109375" style="247" bestFit="1" customWidth="1"/>
    <col min="16131" max="16136" width="10.140625" style="247" bestFit="1" customWidth="1"/>
    <col min="16137" max="16384" width="9.140625" style="247"/>
  </cols>
  <sheetData>
    <row r="1" spans="1:17" x14ac:dyDescent="0.25">
      <c r="A1" s="247" t="s">
        <v>441</v>
      </c>
    </row>
    <row r="2" spans="1:17" ht="26.25" x14ac:dyDescent="0.4">
      <c r="A2" s="469" t="s">
        <v>251</v>
      </c>
      <c r="B2" s="470"/>
      <c r="C2" s="470"/>
      <c r="D2" s="470"/>
    </row>
    <row r="3" spans="1:17" ht="21" x14ac:dyDescent="0.35">
      <c r="A3" s="471" t="s">
        <v>252</v>
      </c>
      <c r="B3" s="470"/>
      <c r="C3" s="470"/>
      <c r="D3" s="470"/>
    </row>
    <row r="4" spans="1:17" x14ac:dyDescent="0.25">
      <c r="I4" s="74"/>
      <c r="J4" s="74"/>
      <c r="K4" s="74"/>
      <c r="L4" s="74"/>
    </row>
    <row r="5" spans="1:17" ht="26.25" x14ac:dyDescent="0.4">
      <c r="A5" s="326" t="s">
        <v>253</v>
      </c>
      <c r="B5" s="69"/>
      <c r="C5" s="69"/>
      <c r="D5" s="69"/>
      <c r="E5" s="398" t="s">
        <v>254</v>
      </c>
      <c r="F5" s="398"/>
      <c r="G5" s="398"/>
      <c r="H5" s="399"/>
      <c r="L5" s="74"/>
      <c r="M5" s="74"/>
      <c r="N5" s="74"/>
      <c r="O5" s="74"/>
      <c r="P5" s="74"/>
      <c r="Q5" s="74"/>
    </row>
    <row r="6" spans="1:17" x14ac:dyDescent="0.25">
      <c r="A6" s="327" t="s">
        <v>255</v>
      </c>
      <c r="B6" s="523"/>
      <c r="C6" s="524"/>
      <c r="D6" s="69"/>
      <c r="H6" s="69"/>
      <c r="I6" s="74"/>
      <c r="J6" s="74"/>
      <c r="K6" s="74"/>
    </row>
    <row r="7" spans="1:17" x14ac:dyDescent="0.25">
      <c r="A7" s="327" t="s">
        <v>133</v>
      </c>
      <c r="B7" s="525"/>
      <c r="C7" s="526"/>
      <c r="F7" s="69"/>
      <c r="G7" s="69"/>
    </row>
    <row r="8" spans="1:17" x14ac:dyDescent="0.25">
      <c r="A8" s="327" t="s">
        <v>256</v>
      </c>
      <c r="B8" s="527"/>
      <c r="C8" s="526"/>
      <c r="F8" s="69"/>
      <c r="G8" s="69"/>
    </row>
    <row r="9" spans="1:17" s="74" customFormat="1" ht="28.5" x14ac:dyDescent="0.45">
      <c r="A9" s="596"/>
      <c r="B9" s="247"/>
      <c r="C9" s="328"/>
      <c r="D9" s="328"/>
      <c r="E9" s="472" t="s">
        <v>257</v>
      </c>
      <c r="F9" s="329"/>
      <c r="G9" s="329"/>
      <c r="H9" s="329"/>
      <c r="I9" s="330"/>
    </row>
    <row r="11" spans="1:17" ht="26.25" x14ac:dyDescent="0.4">
      <c r="A11" s="326" t="s">
        <v>258</v>
      </c>
      <c r="F11" s="400" t="s">
        <v>151</v>
      </c>
      <c r="G11" s="401"/>
    </row>
    <row r="12" spans="1:17" x14ac:dyDescent="0.25">
      <c r="A12" s="331"/>
      <c r="B12" s="332" t="s">
        <v>134</v>
      </c>
      <c r="C12" s="332" t="s">
        <v>135</v>
      </c>
      <c r="D12" s="332" t="s">
        <v>136</v>
      </c>
      <c r="E12" s="332" t="s">
        <v>137</v>
      </c>
      <c r="F12" s="332" t="s">
        <v>259</v>
      </c>
      <c r="G12" s="332" t="s">
        <v>138</v>
      </c>
      <c r="H12" s="332" t="s">
        <v>139</v>
      </c>
      <c r="I12" s="332" t="s">
        <v>140</v>
      </c>
      <c r="J12" s="332" t="s">
        <v>260</v>
      </c>
      <c r="K12" s="332" t="s">
        <v>261</v>
      </c>
      <c r="L12" s="332" t="s">
        <v>262</v>
      </c>
      <c r="M12" s="332" t="s">
        <v>263</v>
      </c>
      <c r="N12" s="331" t="s">
        <v>18</v>
      </c>
    </row>
    <row r="13" spans="1:17" x14ac:dyDescent="0.25">
      <c r="A13" s="402" t="s">
        <v>264</v>
      </c>
      <c r="B13" s="333"/>
      <c r="C13" s="333"/>
      <c r="D13" s="343"/>
      <c r="E13" s="343"/>
      <c r="F13" s="343"/>
      <c r="G13" s="343"/>
      <c r="H13" s="343"/>
      <c r="I13" s="333"/>
      <c r="J13" s="333"/>
      <c r="K13" s="333"/>
      <c r="L13" s="333"/>
      <c r="M13" s="333"/>
      <c r="N13" s="334">
        <f>ROUND(SUM(B13:M13),2)</f>
        <v>0</v>
      </c>
    </row>
    <row r="14" spans="1:17" x14ac:dyDescent="0.25">
      <c r="A14" s="402" t="s">
        <v>265</v>
      </c>
      <c r="B14" s="333"/>
      <c r="C14" s="333"/>
      <c r="D14" s="333"/>
      <c r="E14" s="333"/>
      <c r="F14" s="333"/>
      <c r="G14" s="333"/>
      <c r="H14" s="333"/>
      <c r="I14" s="333"/>
      <c r="J14" s="333"/>
      <c r="K14" s="333"/>
      <c r="L14" s="333"/>
      <c r="M14" s="333"/>
      <c r="N14" s="334">
        <f t="shared" ref="N14" si="0">ROUND(SUM(B14:M14),2)</f>
        <v>0</v>
      </c>
    </row>
    <row r="15" spans="1:17" ht="30" customHeight="1" x14ac:dyDescent="0.25">
      <c r="A15" s="335" t="s">
        <v>141</v>
      </c>
      <c r="B15" s="344" t="s">
        <v>142</v>
      </c>
      <c r="C15" s="344" t="s">
        <v>142</v>
      </c>
      <c r="D15" s="344" t="s">
        <v>142</v>
      </c>
      <c r="E15" s="344" t="s">
        <v>142</v>
      </c>
      <c r="F15" s="344" t="s">
        <v>142</v>
      </c>
      <c r="G15" s="344" t="s">
        <v>142</v>
      </c>
      <c r="H15" s="344" t="s">
        <v>142</v>
      </c>
      <c r="I15" s="344" t="s">
        <v>142</v>
      </c>
      <c r="J15" s="344" t="s">
        <v>142</v>
      </c>
      <c r="K15" s="344" t="s">
        <v>142</v>
      </c>
      <c r="L15" s="344" t="s">
        <v>142</v>
      </c>
      <c r="M15" s="344" t="s">
        <v>142</v>
      </c>
      <c r="N15" s="334"/>
    </row>
    <row r="16" spans="1:17" x14ac:dyDescent="0.25">
      <c r="A16" s="402" t="s">
        <v>266</v>
      </c>
      <c r="B16" s="334">
        <f t="shared" ref="B16:M16" si="1">ROUND(SUM(B13:B14),2)</f>
        <v>0</v>
      </c>
      <c r="C16" s="334">
        <f t="shared" si="1"/>
        <v>0</v>
      </c>
      <c r="D16" s="334">
        <f t="shared" si="1"/>
        <v>0</v>
      </c>
      <c r="E16" s="334">
        <f t="shared" si="1"/>
        <v>0</v>
      </c>
      <c r="F16" s="334">
        <f t="shared" si="1"/>
        <v>0</v>
      </c>
      <c r="G16" s="334">
        <f t="shared" si="1"/>
        <v>0</v>
      </c>
      <c r="H16" s="334">
        <f t="shared" si="1"/>
        <v>0</v>
      </c>
      <c r="I16" s="334">
        <f t="shared" si="1"/>
        <v>0</v>
      </c>
      <c r="J16" s="334">
        <f t="shared" si="1"/>
        <v>0</v>
      </c>
      <c r="K16" s="334">
        <f t="shared" si="1"/>
        <v>0</v>
      </c>
      <c r="L16" s="334">
        <f t="shared" si="1"/>
        <v>0</v>
      </c>
      <c r="M16" s="334">
        <f t="shared" si="1"/>
        <v>0</v>
      </c>
      <c r="N16" s="334">
        <f>ROUND(SUM(B16:M16),2)</f>
        <v>0</v>
      </c>
    </row>
    <row r="17" spans="1:15" x14ac:dyDescent="0.25">
      <c r="A17" s="402"/>
      <c r="B17" s="334"/>
      <c r="C17" s="334"/>
      <c r="D17" s="334"/>
      <c r="E17" s="334"/>
      <c r="F17" s="334"/>
      <c r="G17" s="334"/>
      <c r="H17" s="334"/>
      <c r="I17" s="334"/>
      <c r="J17" s="334"/>
      <c r="K17" s="334"/>
      <c r="L17" s="334"/>
      <c r="M17" s="334"/>
      <c r="N17" s="334"/>
    </row>
    <row r="18" spans="1:15" ht="16.149999999999999" customHeight="1" x14ac:dyDescent="0.25">
      <c r="A18" s="467" t="s">
        <v>442</v>
      </c>
      <c r="B18" s="403">
        <v>1.4999999999999999E-2</v>
      </c>
      <c r="C18" s="403">
        <v>1.4999999999999999E-2</v>
      </c>
      <c r="D18" s="403">
        <v>1.4999999999999999E-2</v>
      </c>
      <c r="E18" s="403">
        <v>1.4999999999999999E-2</v>
      </c>
      <c r="F18" s="403">
        <v>1.4999999999999999E-2</v>
      </c>
      <c r="G18" s="403">
        <v>1.4999999999999999E-2</v>
      </c>
      <c r="H18" s="403">
        <v>1.4999999999999999E-2</v>
      </c>
      <c r="I18" s="403">
        <v>1.4999999999999999E-2</v>
      </c>
      <c r="J18" s="403">
        <v>1.4999999999999999E-2</v>
      </c>
      <c r="K18" s="403">
        <v>1.4999999999999999E-2</v>
      </c>
      <c r="L18" s="403">
        <v>1.4999999999999999E-2</v>
      </c>
      <c r="M18" s="403">
        <v>1.4999999999999999E-2</v>
      </c>
      <c r="N18" s="334"/>
    </row>
    <row r="19" spans="1:15" ht="15" customHeight="1" x14ac:dyDescent="0.25">
      <c r="A19" s="402" t="s">
        <v>267</v>
      </c>
      <c r="B19" s="334">
        <f t="shared" ref="B19:M19" si="2">ROUND(B16*B18,2)</f>
        <v>0</v>
      </c>
      <c r="C19" s="334">
        <f t="shared" si="2"/>
        <v>0</v>
      </c>
      <c r="D19" s="334">
        <f t="shared" si="2"/>
        <v>0</v>
      </c>
      <c r="E19" s="334">
        <f t="shared" si="2"/>
        <v>0</v>
      </c>
      <c r="F19" s="334">
        <f t="shared" si="2"/>
        <v>0</v>
      </c>
      <c r="G19" s="334">
        <f t="shared" si="2"/>
        <v>0</v>
      </c>
      <c r="H19" s="334">
        <f>ROUND(H16*H18,2)</f>
        <v>0</v>
      </c>
      <c r="I19" s="334">
        <f t="shared" si="2"/>
        <v>0</v>
      </c>
      <c r="J19" s="334">
        <f t="shared" si="2"/>
        <v>0</v>
      </c>
      <c r="K19" s="334">
        <f t="shared" si="2"/>
        <v>0</v>
      </c>
      <c r="L19" s="334">
        <f t="shared" si="2"/>
        <v>0</v>
      </c>
      <c r="M19" s="334">
        <f t="shared" si="2"/>
        <v>0</v>
      </c>
      <c r="N19" s="334">
        <f>ROUND(SUM(B19:M19),2)</f>
        <v>0</v>
      </c>
    </row>
    <row r="20" spans="1:15" ht="15" customHeight="1" x14ac:dyDescent="0.25">
      <c r="A20" s="402"/>
      <c r="B20" s="331"/>
      <c r="C20" s="331"/>
      <c r="D20" s="331"/>
      <c r="E20" s="331"/>
      <c r="F20" s="331"/>
      <c r="G20" s="331"/>
      <c r="H20" s="331"/>
      <c r="I20" s="331"/>
      <c r="J20" s="331"/>
      <c r="K20" s="331"/>
      <c r="L20" s="331"/>
      <c r="M20" s="331"/>
      <c r="N20" s="331"/>
    </row>
    <row r="21" spans="1:15" x14ac:dyDescent="0.25">
      <c r="A21" s="402" t="s">
        <v>143</v>
      </c>
      <c r="B21" s="333"/>
      <c r="C21" s="333"/>
      <c r="D21" s="333"/>
      <c r="E21" s="333"/>
      <c r="F21" s="333"/>
      <c r="G21" s="333"/>
      <c r="H21" s="333"/>
      <c r="I21" s="333"/>
      <c r="J21" s="333"/>
      <c r="K21" s="333"/>
      <c r="L21" s="333"/>
      <c r="M21" s="333"/>
      <c r="N21" s="334">
        <f>ROUND(SUM(B21:M21),2)</f>
        <v>0</v>
      </c>
    </row>
    <row r="22" spans="1:15" x14ac:dyDescent="0.25">
      <c r="A22" s="402" t="s">
        <v>268</v>
      </c>
      <c r="B22" s="333"/>
      <c r="C22" s="333"/>
      <c r="D22" s="333"/>
      <c r="E22" s="333"/>
      <c r="F22" s="333"/>
      <c r="G22" s="333"/>
      <c r="H22" s="333"/>
      <c r="I22" s="333"/>
      <c r="J22" s="333"/>
      <c r="K22" s="333"/>
      <c r="L22" s="333"/>
      <c r="M22" s="333"/>
      <c r="N22" s="334">
        <f>ROUND(SUM(B22:M22),2)</f>
        <v>0</v>
      </c>
    </row>
    <row r="23" spans="1:15" x14ac:dyDescent="0.25">
      <c r="A23" s="402" t="s">
        <v>406</v>
      </c>
      <c r="B23" s="333"/>
      <c r="C23" s="333"/>
      <c r="D23" s="333"/>
      <c r="E23" s="333"/>
      <c r="F23" s="333"/>
      <c r="G23" s="333"/>
      <c r="H23" s="333"/>
      <c r="I23" s="333"/>
      <c r="J23" s="333"/>
      <c r="K23" s="333"/>
      <c r="L23" s="333"/>
      <c r="M23" s="333"/>
      <c r="N23" s="334">
        <f>ROUND(SUM(B23:M23),2)</f>
        <v>0</v>
      </c>
    </row>
    <row r="24" spans="1:15" x14ac:dyDescent="0.25">
      <c r="A24" s="402"/>
      <c r="B24" s="334"/>
      <c r="C24" s="334"/>
      <c r="D24" s="334"/>
      <c r="E24" s="334"/>
      <c r="F24" s="334"/>
      <c r="G24" s="334"/>
      <c r="H24" s="334"/>
      <c r="I24" s="334"/>
      <c r="J24" s="334"/>
      <c r="K24" s="334"/>
      <c r="L24" s="334"/>
      <c r="M24" s="334"/>
      <c r="N24" s="334"/>
    </row>
    <row r="25" spans="1:15" x14ac:dyDescent="0.25">
      <c r="A25" s="402" t="s">
        <v>24</v>
      </c>
      <c r="B25" s="334">
        <f t="shared" ref="B25:M25" si="3">ROUND(SUM(B19:B23)+B16,2)</f>
        <v>0</v>
      </c>
      <c r="C25" s="334">
        <f t="shared" si="3"/>
        <v>0</v>
      </c>
      <c r="D25" s="334">
        <f t="shared" si="3"/>
        <v>0</v>
      </c>
      <c r="E25" s="334">
        <f t="shared" si="3"/>
        <v>0</v>
      </c>
      <c r="F25" s="334">
        <f t="shared" si="3"/>
        <v>0</v>
      </c>
      <c r="G25" s="334">
        <f t="shared" si="3"/>
        <v>0</v>
      </c>
      <c r="H25" s="334">
        <f>ROUND(SUM(H19:H23)+H16,2)</f>
        <v>0</v>
      </c>
      <c r="I25" s="334">
        <f t="shared" si="3"/>
        <v>0</v>
      </c>
      <c r="J25" s="334">
        <f t="shared" si="3"/>
        <v>0</v>
      </c>
      <c r="K25" s="334">
        <f t="shared" si="3"/>
        <v>0</v>
      </c>
      <c r="L25" s="334">
        <f t="shared" si="3"/>
        <v>0</v>
      </c>
      <c r="M25" s="334">
        <f t="shared" si="3"/>
        <v>0</v>
      </c>
      <c r="N25" s="334">
        <f t="shared" ref="N25" si="4">ROUND(SUM(B25:M25),2)</f>
        <v>0</v>
      </c>
    </row>
    <row r="26" spans="1:15" x14ac:dyDescent="0.25">
      <c r="A26" s="402"/>
      <c r="B26" s="334"/>
      <c r="C26" s="334"/>
      <c r="D26" s="334"/>
      <c r="E26" s="334"/>
      <c r="F26" s="334"/>
      <c r="G26" s="334"/>
      <c r="H26" s="334"/>
      <c r="I26" s="334"/>
      <c r="J26" s="336"/>
      <c r="K26" s="334"/>
      <c r="L26" s="334"/>
      <c r="M26" s="334"/>
      <c r="N26" s="334"/>
    </row>
    <row r="27" spans="1:15" x14ac:dyDescent="0.25">
      <c r="A27" s="402" t="s">
        <v>269</v>
      </c>
      <c r="B27" s="404"/>
      <c r="C27" s="404"/>
      <c r="D27" s="404"/>
      <c r="E27" s="404"/>
      <c r="F27" s="405"/>
      <c r="G27" s="405"/>
      <c r="H27" s="405"/>
      <c r="I27" s="405"/>
      <c r="J27" s="405"/>
      <c r="K27" s="405"/>
      <c r="L27" s="405"/>
      <c r="M27" s="405"/>
      <c r="N27" s="334">
        <f t="shared" ref="N27" si="5">ROUND(SUM(B27:M27),2)</f>
        <v>0</v>
      </c>
    </row>
    <row r="28" spans="1:15" x14ac:dyDescent="0.25">
      <c r="A28" s="402" t="s">
        <v>270</v>
      </c>
      <c r="B28" s="334">
        <f>ROUND(IFERROR(B27/(1924/$B$8),0),2)</f>
        <v>0</v>
      </c>
      <c r="C28" s="334">
        <f t="shared" ref="C28:M28" si="6">ROUND(IFERROR(C27/(1924/$B$8),0),2)</f>
        <v>0</v>
      </c>
      <c r="D28" s="334">
        <f t="shared" si="6"/>
        <v>0</v>
      </c>
      <c r="E28" s="334">
        <f t="shared" si="6"/>
        <v>0</v>
      </c>
      <c r="F28" s="334">
        <f t="shared" si="6"/>
        <v>0</v>
      </c>
      <c r="G28" s="334">
        <f t="shared" si="6"/>
        <v>0</v>
      </c>
      <c r="H28" s="334">
        <f t="shared" si="6"/>
        <v>0</v>
      </c>
      <c r="I28" s="334">
        <f t="shared" si="6"/>
        <v>0</v>
      </c>
      <c r="J28" s="334">
        <f t="shared" si="6"/>
        <v>0</v>
      </c>
      <c r="K28" s="334">
        <f t="shared" si="6"/>
        <v>0</v>
      </c>
      <c r="L28" s="334">
        <f t="shared" si="6"/>
        <v>0</v>
      </c>
      <c r="M28" s="334">
        <f t="shared" si="6"/>
        <v>0</v>
      </c>
      <c r="N28" s="334">
        <f>ROUND(SUM(B28:M28),2)</f>
        <v>0</v>
      </c>
    </row>
    <row r="29" spans="1:15" x14ac:dyDescent="0.25">
      <c r="A29" s="402"/>
      <c r="B29" s="334"/>
      <c r="C29" s="334"/>
      <c r="D29" s="334"/>
      <c r="E29" s="334"/>
      <c r="F29" s="334"/>
      <c r="G29" s="334"/>
      <c r="H29" s="334"/>
      <c r="I29" s="334"/>
      <c r="J29" s="345"/>
      <c r="K29" s="334"/>
      <c r="L29" s="334"/>
      <c r="M29" s="334"/>
      <c r="N29" s="331"/>
    </row>
    <row r="30" spans="1:15" x14ac:dyDescent="0.25">
      <c r="A30" s="402" t="s">
        <v>271</v>
      </c>
      <c r="B30" s="334">
        <f>ROUND(IFERROR(+B25/B28,0),2)</f>
        <v>0</v>
      </c>
      <c r="C30" s="334">
        <f t="shared" ref="C30:M30" si="7">ROUND(IFERROR(+C25/C28,0),2)</f>
        <v>0</v>
      </c>
      <c r="D30" s="334">
        <f t="shared" si="7"/>
        <v>0</v>
      </c>
      <c r="E30" s="334">
        <f t="shared" si="7"/>
        <v>0</v>
      </c>
      <c r="F30" s="334">
        <f t="shared" si="7"/>
        <v>0</v>
      </c>
      <c r="G30" s="334">
        <f t="shared" si="7"/>
        <v>0</v>
      </c>
      <c r="H30" s="334">
        <f t="shared" si="7"/>
        <v>0</v>
      </c>
      <c r="I30" s="334">
        <f t="shared" si="7"/>
        <v>0</v>
      </c>
      <c r="J30" s="334">
        <f t="shared" si="7"/>
        <v>0</v>
      </c>
      <c r="K30" s="334">
        <f t="shared" si="7"/>
        <v>0</v>
      </c>
      <c r="L30" s="334">
        <f t="shared" si="7"/>
        <v>0</v>
      </c>
      <c r="M30" s="334">
        <f t="shared" si="7"/>
        <v>0</v>
      </c>
      <c r="N30" s="334">
        <f>ROUND(IFERROR(+N25/N28,0),2)</f>
        <v>0</v>
      </c>
    </row>
    <row r="31" spans="1:15" x14ac:dyDescent="0.25">
      <c r="A31" s="402" t="s">
        <v>443</v>
      </c>
      <c r="B31" s="404"/>
      <c r="C31" s="404"/>
      <c r="D31" s="404"/>
      <c r="E31" s="404"/>
      <c r="F31" s="404"/>
      <c r="G31" s="404"/>
      <c r="H31" s="404"/>
      <c r="I31" s="404"/>
      <c r="J31" s="404"/>
      <c r="K31" s="404"/>
      <c r="L31" s="404"/>
      <c r="M31" s="404"/>
      <c r="N31" s="334">
        <f>ROUND(SUM(B31:M31),2)</f>
        <v>0</v>
      </c>
    </row>
    <row r="32" spans="1:15" x14ac:dyDescent="0.25">
      <c r="A32" s="337"/>
      <c r="B32" s="337"/>
      <c r="O32" s="74"/>
    </row>
    <row r="33" spans="1:15" ht="24" customHeight="1" x14ac:dyDescent="0.25">
      <c r="A33" s="406" t="s">
        <v>272</v>
      </c>
      <c r="B33" s="407">
        <f>+G11</f>
        <v>0</v>
      </c>
      <c r="C33" s="338"/>
      <c r="E33" s="337"/>
      <c r="F33" s="337"/>
      <c r="G33" s="337"/>
      <c r="H33" s="337"/>
      <c r="O33" s="74"/>
    </row>
    <row r="34" spans="1:15" ht="24" customHeight="1" x14ac:dyDescent="0.25">
      <c r="A34" s="346" t="s">
        <v>274</v>
      </c>
      <c r="B34" s="476">
        <f>ROUND(+N30,2)</f>
        <v>0</v>
      </c>
      <c r="C34" s="339" t="s">
        <v>273</v>
      </c>
      <c r="E34" s="408"/>
      <c r="F34" s="408"/>
      <c r="G34" s="408"/>
      <c r="H34" s="337"/>
      <c r="O34" s="74"/>
    </row>
    <row r="35" spans="1:15" ht="24" customHeight="1" x14ac:dyDescent="0.25">
      <c r="A35" s="411" t="s">
        <v>275</v>
      </c>
      <c r="B35" s="333"/>
      <c r="C35" s="412" t="s">
        <v>145</v>
      </c>
    </row>
    <row r="36" spans="1:15" ht="24" customHeight="1" x14ac:dyDescent="0.25">
      <c r="A36" s="346" t="s">
        <v>276</v>
      </c>
      <c r="B36" s="334">
        <f>ROUND(+B34-B35,2)</f>
        <v>0</v>
      </c>
      <c r="C36" s="340" t="s">
        <v>146</v>
      </c>
    </row>
    <row r="37" spans="1:15" ht="24" customHeight="1" x14ac:dyDescent="0.25">
      <c r="A37" s="409" t="s">
        <v>277</v>
      </c>
      <c r="B37" s="410">
        <f>ROUND(N31,2)</f>
        <v>0</v>
      </c>
      <c r="C37" s="340" t="s">
        <v>146</v>
      </c>
    </row>
    <row r="38" spans="1:15" ht="24" customHeight="1" x14ac:dyDescent="0.25">
      <c r="A38" s="409" t="s">
        <v>278</v>
      </c>
      <c r="B38" s="410">
        <f>ROUND(+B34*B37,2)</f>
        <v>0</v>
      </c>
      <c r="C38" s="340" t="s">
        <v>146</v>
      </c>
    </row>
    <row r="39" spans="1:15" ht="24" customHeight="1" x14ac:dyDescent="0.25">
      <c r="A39" s="346" t="s">
        <v>279</v>
      </c>
      <c r="B39" s="334">
        <f>ROUND(B37*B36,2)</f>
        <v>0</v>
      </c>
      <c r="C39" s="340" t="s">
        <v>146</v>
      </c>
    </row>
    <row r="40" spans="1:15" ht="24" customHeight="1" x14ac:dyDescent="0.25"/>
    <row r="41" spans="1:15" ht="24" customHeight="1" x14ac:dyDescent="0.25">
      <c r="A41" s="413" t="s">
        <v>280</v>
      </c>
      <c r="B41" s="414"/>
      <c r="C41" s="414"/>
    </row>
    <row r="42" spans="1:15" ht="24" customHeight="1" x14ac:dyDescent="0.25">
      <c r="A42" s="411" t="s">
        <v>281</v>
      </c>
      <c r="B42" s="333"/>
      <c r="C42" s="412" t="s">
        <v>145</v>
      </c>
    </row>
    <row r="43" spans="1:15" ht="24" customHeight="1" x14ac:dyDescent="0.25">
      <c r="A43" s="346" t="s">
        <v>282</v>
      </c>
      <c r="B43" s="334">
        <f>ROUND(+N25,2)</f>
        <v>0</v>
      </c>
      <c r="C43" s="415" t="s">
        <v>144</v>
      </c>
    </row>
    <row r="44" spans="1:15" ht="24" customHeight="1" x14ac:dyDescent="0.25">
      <c r="A44" s="346" t="s">
        <v>283</v>
      </c>
      <c r="B44" s="334">
        <f>ROUND(+B43-B42,2)</f>
        <v>0</v>
      </c>
      <c r="C44" s="416" t="s">
        <v>146</v>
      </c>
    </row>
    <row r="45" spans="1:15" ht="24" customHeight="1" x14ac:dyDescent="0.25"/>
    <row r="46" spans="1:15" ht="24" customHeight="1" x14ac:dyDescent="0.25">
      <c r="A46" s="413" t="s">
        <v>284</v>
      </c>
      <c r="B46" s="414"/>
      <c r="C46" s="414"/>
    </row>
    <row r="47" spans="1:15" ht="24" customHeight="1" x14ac:dyDescent="0.25">
      <c r="A47" s="346" t="s">
        <v>285</v>
      </c>
      <c r="B47" s="334">
        <f>ROUND(N28,2)</f>
        <v>0</v>
      </c>
      <c r="C47" s="415" t="s">
        <v>144</v>
      </c>
    </row>
    <row r="48" spans="1:15" ht="24" customHeight="1" x14ac:dyDescent="0.25">
      <c r="A48" s="346" t="s">
        <v>286</v>
      </c>
      <c r="B48" s="334">
        <f>ROUND(IFERROR(+N31,0),2)</f>
        <v>0</v>
      </c>
      <c r="C48" s="415" t="s">
        <v>144</v>
      </c>
    </row>
    <row r="49" spans="1:4" ht="24" customHeight="1" x14ac:dyDescent="0.25">
      <c r="A49" s="346" t="s">
        <v>287</v>
      </c>
      <c r="B49" s="417">
        <f>ROUND(IFERROR(+B48/B47,0),14)</f>
        <v>0</v>
      </c>
      <c r="C49" s="416" t="s">
        <v>146</v>
      </c>
    </row>
    <row r="50" spans="1:4" ht="24" customHeight="1" x14ac:dyDescent="0.25">
      <c r="A50" s="346" t="s">
        <v>288</v>
      </c>
      <c r="B50" s="334">
        <f>ROUND(IFERROR(+B43*B49,0),2)</f>
        <v>0</v>
      </c>
      <c r="C50" s="416" t="s">
        <v>146</v>
      </c>
      <c r="D50" s="418"/>
    </row>
    <row r="51" spans="1:4" ht="24" customHeight="1" x14ac:dyDescent="0.25">
      <c r="A51" s="346" t="s">
        <v>289</v>
      </c>
      <c r="B51" s="334">
        <f>ROUND(IFERROR(+B50-B42,0),2)</f>
        <v>0</v>
      </c>
      <c r="C51" s="416" t="s">
        <v>146</v>
      </c>
      <c r="D51" s="418"/>
    </row>
    <row r="52" spans="1:4" s="74" customFormat="1" ht="24" customHeight="1" x14ac:dyDescent="0.25">
      <c r="A52" s="419"/>
      <c r="B52" s="408"/>
      <c r="C52" s="420"/>
    </row>
    <row r="53" spans="1:4" ht="30" x14ac:dyDescent="0.25">
      <c r="A53" s="347" t="s">
        <v>152</v>
      </c>
      <c r="B53" s="348" t="str">
        <f>IF(B51&lt;B39,"Ja","Nej")</f>
        <v>Nej</v>
      </c>
      <c r="C53" s="334">
        <f>ROUND(+B51-B39,2)</f>
        <v>0</v>
      </c>
    </row>
  </sheetData>
  <protectedRanges>
    <protectedRange algorithmName="SHA-512" hashValue="LHBjK0gET6b+sasnojAmhY+4zAMwWhUtZd9MPgL5tJeo0Xl1XVGHencBF06mlUFJ+XtaNeaHvjBHG6O8ViTLZA==" saltValue="FAt74vXGsITEx4Si/PADfg==" spinCount="100000" sqref="A27 B34:C34 A6:A7 B16:M16 B30:N30 N13:N19 N21:N29 A15 A33:C33" name="Område1_7_1_2"/>
    <protectedRange algorithmName="SHA-512" hashValue="vPIQHRvAu+XBXk1g+ueYkC3zJWg7LIjl9chRPi55N+UxnqOU4hgM7Hmz4VlseKlDbB3A1sdAbpEryZ9GRnRntA==" saltValue="7n80hhE+7oyN5PexkFFuHg==" spinCount="100000" sqref="A36:C36 B35" name="Område1_1_1_1_1"/>
    <protectedRange algorithmName="SHA-512" hashValue="vPIQHRvAu+XBXk1g+ueYkC3zJWg7LIjl9chRPi55N+UxnqOU4hgM7Hmz4VlseKlDbB3A1sdAbpEryZ9GRnRntA==" saltValue="7n80hhE+7oyN5PexkFFuHg==" spinCount="100000" sqref="A28" name="Område1_4_1_1_1"/>
    <protectedRange algorithmName="SHA-512" hashValue="vPIQHRvAu+XBXk1g+ueYkC3zJWg7LIjl9chRPi55N+UxnqOU4hgM7Hmz4VlseKlDbB3A1sdAbpEryZ9GRnRntA==" saltValue="7n80hhE+7oyN5PexkFFuHg==" spinCount="100000" sqref="B37:C39 C35 C42" name="Område1_6_1_1_1"/>
    <protectedRange algorithmName="SHA-512" hashValue="vPIQHRvAu+XBXk1g+ueYkC3zJWg7LIjl9chRPi55N+UxnqOU4hgM7Hmz4VlseKlDbB3A1sdAbpEryZ9GRnRntA==" saltValue="7n80hhE+7oyN5PexkFFuHg==" spinCount="100000" sqref="A37:A38" name="Område1_9_1_1_1"/>
    <protectedRange algorithmName="SHA-512" hashValue="vPIQHRvAu+XBXk1g+ueYkC3zJWg7LIjl9chRPi55N+UxnqOU4hgM7Hmz4VlseKlDbB3A1sdAbpEryZ9GRnRntA==" saltValue="7n80hhE+7oyN5PexkFFuHg==" spinCount="100000" sqref="A21" name="Område1_10_1_1"/>
    <protectedRange algorithmName="SHA-512" hashValue="vPIQHRvAu+XBXk1g+ueYkC3zJWg7LIjl9chRPi55N+UxnqOU4hgM7Hmz4VlseKlDbB3A1sdAbpEryZ9GRnRntA==" saltValue="7n80hhE+7oyN5PexkFFuHg==" spinCount="100000" sqref="A13:A14" name="Område1_11_1_1_1"/>
    <protectedRange algorithmName="SHA-512" hashValue="vPIQHRvAu+XBXk1g+ueYkC3zJWg7LIjl9chRPi55N+UxnqOU4hgM7Hmz4VlseKlDbB3A1sdAbpEryZ9GRnRntA==" saltValue="7n80hhE+7oyN5PexkFFuHg==" spinCount="100000" sqref="A16" name="Område1_12_1_1_1"/>
    <protectedRange algorithmName="SHA-512" hashValue="vPIQHRvAu+XBXk1g+ueYkC3zJWg7LIjl9chRPi55N+UxnqOU4hgM7Hmz4VlseKlDbB3A1sdAbpEryZ9GRnRntA==" saltValue="7n80hhE+7oyN5PexkFFuHg==" spinCount="100000" sqref="A39" name="Område1_13_1_1_1"/>
    <protectedRange algorithmName="SHA-512" hashValue="LHBjK0gET6b+sasnojAmhY+4zAMwWhUtZd9MPgL5tJeo0Xl1XVGHencBF06mlUFJ+XtaNeaHvjBHG6O8ViTLZA==" saltValue="FAt74vXGsITEx4Si/PADfg==" spinCount="100000" sqref="A25:M25 O25:XFD25" name="Område1_7_6_1"/>
    <protectedRange algorithmName="SHA-512" hashValue="vPIQHRvAu+XBXk1g+ueYkC3zJWg7LIjl9chRPi55N+UxnqOU4hgM7Hmz4VlseKlDbB3A1sdAbpEryZ9GRnRntA==" saltValue="7n80hhE+7oyN5PexkFFuHg==" spinCount="100000" sqref="A8" name="Område1_3_1_1_1"/>
    <protectedRange algorithmName="SHA-512" hashValue="vPIQHRvAu+XBXk1g+ueYkC3zJWg7LIjl9chRPi55N+UxnqOU4hgM7Hmz4VlseKlDbB3A1sdAbpEryZ9GRnRntA==" saltValue="7n80hhE+7oyN5PexkFFuHg==" spinCount="100000" sqref="C43:C44 C47:C52" name="Område1_2_3_1_1_1"/>
    <protectedRange algorithmName="SHA-512" hashValue="LHBjK0gET6b+sasnojAmhY+4zAMwWhUtZd9MPgL5tJeo0Xl1XVGHencBF06mlUFJ+XtaNeaHvjBHG6O8ViTLZA==" saltValue="FAt74vXGsITEx4Si/PADfg==" spinCount="100000" sqref="A34" name="Område1_7_1_1_1"/>
    <protectedRange algorithmName="SHA-512" hashValue="LHBjK0gET6b+sasnojAmhY+4zAMwWhUtZd9MPgL5tJeo0Xl1XVGHencBF06mlUFJ+XtaNeaHvjBHG6O8ViTLZA==" saltValue="FAt74vXGsITEx4Si/PADfg==" spinCount="100000" sqref="A30" name="Område1_7_9_1"/>
    <protectedRange algorithmName="SHA-512" hashValue="LHBjK0gET6b+sasnojAmhY+4zAMwWhUtZd9MPgL5tJeo0Xl1XVGHencBF06mlUFJ+XtaNeaHvjBHG6O8ViTLZA==" saltValue="FAt74vXGsITEx4Si/PADfg==" spinCount="100000" sqref="N31" name="Område1_7"/>
  </protectedRanges>
  <mergeCells count="3">
    <mergeCell ref="B6:C6"/>
    <mergeCell ref="B7:C7"/>
    <mergeCell ref="B8:C8"/>
  </mergeCells>
  <conditionalFormatting sqref="B39">
    <cfRule type="cellIs" dxfId="6" priority="25" operator="lessThan">
      <formula>0</formula>
    </cfRule>
  </conditionalFormatting>
  <conditionalFormatting sqref="B44">
    <cfRule type="cellIs" dxfId="5" priority="24" operator="lessThan">
      <formula>0</formula>
    </cfRule>
  </conditionalFormatting>
  <conditionalFormatting sqref="B52">
    <cfRule type="cellIs" dxfId="4" priority="23" operator="lessThan">
      <formula>0</formula>
    </cfRule>
  </conditionalFormatting>
  <conditionalFormatting sqref="B51">
    <cfRule type="cellIs" dxfId="3" priority="22" operator="lessThan">
      <formula>0</formula>
    </cfRule>
  </conditionalFormatting>
  <conditionalFormatting sqref="C53">
    <cfRule type="cellIs" dxfId="2" priority="21" operator="lessThan">
      <formula>0</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AC74"/>
  <sheetViews>
    <sheetView topLeftCell="A5" zoomScale="90" zoomScaleNormal="90" zoomScalePageLayoutView="60" workbookViewId="0">
      <selection activeCell="F20" sqref="F20"/>
    </sheetView>
  </sheetViews>
  <sheetFormatPr defaultColWidth="9.140625" defaultRowHeight="15" x14ac:dyDescent="0.25"/>
  <cols>
    <col min="1" max="1" width="31.5703125" style="247" customWidth="1"/>
    <col min="2" max="2" width="29.85546875" style="247" customWidth="1"/>
    <col min="3" max="3" width="28.85546875" style="247" customWidth="1"/>
    <col min="4" max="4" width="25.85546875" style="247" customWidth="1"/>
    <col min="5" max="5" width="26.140625" style="247" customWidth="1"/>
    <col min="6" max="6" width="30.140625" style="247" customWidth="1"/>
    <col min="7" max="7" width="39.5703125" style="247" customWidth="1"/>
    <col min="8" max="8" width="32.5703125" style="247" customWidth="1"/>
    <col min="9" max="9" width="29.85546875" style="247" customWidth="1"/>
    <col min="10" max="10" width="26.140625" style="247" customWidth="1"/>
    <col min="11" max="15" width="9.140625" style="247"/>
    <col min="16" max="16" width="2.85546875" style="247" customWidth="1"/>
    <col min="17" max="23" width="0" style="247" hidden="1" customWidth="1"/>
    <col min="24" max="24" width="2.85546875" style="247" hidden="1" customWidth="1"/>
    <col min="25" max="16384" width="9.140625" style="247"/>
  </cols>
  <sheetData>
    <row r="1" spans="1:29" ht="21" thickBot="1" x14ac:dyDescent="0.35">
      <c r="A1" s="530" t="s">
        <v>9</v>
      </c>
      <c r="B1" s="531"/>
      <c r="C1" s="531"/>
      <c r="D1" s="531"/>
      <c r="E1" s="531"/>
      <c r="F1" s="531"/>
      <c r="G1" s="532"/>
      <c r="H1" s="6"/>
      <c r="I1" s="7"/>
      <c r="J1" s="454"/>
      <c r="K1" s="454"/>
      <c r="L1" s="454"/>
      <c r="M1" s="454"/>
      <c r="N1" s="454"/>
      <c r="O1" s="449"/>
      <c r="P1" s="450"/>
      <c r="Q1" s="1"/>
      <c r="R1" s="1"/>
      <c r="S1" s="1"/>
      <c r="T1" s="1"/>
      <c r="U1" s="1"/>
      <c r="V1" s="1"/>
      <c r="W1" s="1"/>
      <c r="X1" s="1"/>
      <c r="AC1" s="73"/>
    </row>
    <row r="2" spans="1:29" x14ac:dyDescent="0.25">
      <c r="A2" s="430"/>
      <c r="B2" s="431"/>
      <c r="C2" s="430"/>
      <c r="D2" s="432"/>
      <c r="E2" s="431"/>
      <c r="F2" s="431"/>
      <c r="G2" s="431"/>
      <c r="H2" s="533"/>
      <c r="I2" s="534"/>
      <c r="J2" s="534"/>
      <c r="K2" s="534"/>
      <c r="L2" s="534"/>
      <c r="M2" s="534"/>
      <c r="N2" s="534"/>
      <c r="O2" s="534"/>
      <c r="P2" s="534"/>
      <c r="Q2" s="534"/>
      <c r="R2" s="534"/>
      <c r="S2" s="534"/>
      <c r="T2" s="534"/>
      <c r="U2" s="534"/>
      <c r="V2" s="534"/>
      <c r="W2" s="534"/>
      <c r="X2" s="535"/>
      <c r="AC2" s="73" t="s">
        <v>3</v>
      </c>
    </row>
    <row r="3" spans="1:29" ht="15.75" thickBot="1" x14ac:dyDescent="0.3">
      <c r="A3" s="430"/>
      <c r="B3" s="431"/>
      <c r="C3" s="430"/>
      <c r="D3" s="431"/>
      <c r="E3" s="2"/>
      <c r="F3" s="2"/>
      <c r="G3" s="2"/>
      <c r="H3" s="536"/>
      <c r="I3" s="537"/>
      <c r="J3" s="537"/>
      <c r="K3" s="537"/>
      <c r="L3" s="537"/>
      <c r="M3" s="537"/>
      <c r="N3" s="537"/>
      <c r="O3" s="537"/>
      <c r="P3" s="537"/>
      <c r="Q3" s="537"/>
      <c r="R3" s="537"/>
      <c r="S3" s="537"/>
      <c r="T3" s="537"/>
      <c r="U3" s="537"/>
      <c r="V3" s="537"/>
      <c r="W3" s="537"/>
      <c r="X3" s="538"/>
      <c r="AC3" s="73" t="s">
        <v>30</v>
      </c>
    </row>
    <row r="4" spans="1:29" ht="52.5" customHeight="1" thickBot="1" x14ac:dyDescent="0.3">
      <c r="A4" s="446"/>
      <c r="B4" s="447" t="s">
        <v>381</v>
      </c>
      <c r="C4" s="451"/>
      <c r="D4" s="2"/>
      <c r="E4" s="445"/>
      <c r="F4" s="448" t="s">
        <v>346</v>
      </c>
      <c r="G4" s="452"/>
      <c r="H4" s="539"/>
      <c r="I4" s="540"/>
      <c r="J4" s="540"/>
      <c r="K4" s="540"/>
      <c r="L4" s="540"/>
      <c r="M4" s="540"/>
      <c r="N4" s="540"/>
      <c r="O4" s="540"/>
      <c r="P4" s="540"/>
      <c r="Q4" s="540"/>
      <c r="R4" s="540"/>
      <c r="S4" s="540"/>
      <c r="T4" s="540"/>
      <c r="U4" s="540"/>
      <c r="V4" s="540"/>
      <c r="W4" s="540"/>
      <c r="X4" s="541"/>
      <c r="AC4" s="73" t="s">
        <v>31</v>
      </c>
    </row>
    <row r="5" spans="1:29" ht="18.75" thickBot="1" x14ac:dyDescent="0.3">
      <c r="A5" s="3"/>
      <c r="B5" s="4"/>
      <c r="C5" s="5"/>
      <c r="D5" s="4"/>
      <c r="E5" s="5"/>
      <c r="F5" s="6"/>
      <c r="G5" s="7"/>
      <c r="H5" s="8" t="s">
        <v>382</v>
      </c>
      <c r="I5" s="9"/>
      <c r="J5" s="9"/>
      <c r="K5" s="9"/>
      <c r="L5" s="9"/>
      <c r="M5" s="9"/>
      <c r="N5" s="9"/>
      <c r="O5" s="9"/>
      <c r="P5" s="10"/>
      <c r="Q5" s="1"/>
      <c r="R5" s="1"/>
      <c r="S5" s="1"/>
      <c r="T5" s="1"/>
      <c r="U5" s="1"/>
      <c r="V5" s="1"/>
      <c r="W5" s="1"/>
      <c r="X5" s="1"/>
    </row>
    <row r="6" spans="1:29" ht="186" customHeight="1" thickBot="1" x14ac:dyDescent="0.3">
      <c r="A6" s="11" t="s">
        <v>11</v>
      </c>
      <c r="B6" s="12" t="s">
        <v>12</v>
      </c>
      <c r="C6" s="11" t="s">
        <v>13</v>
      </c>
      <c r="D6" s="11" t="s">
        <v>14</v>
      </c>
      <c r="E6" s="13" t="s">
        <v>15</v>
      </c>
      <c r="F6" s="11" t="s">
        <v>16</v>
      </c>
      <c r="G6" s="14" t="s">
        <v>17</v>
      </c>
      <c r="H6" s="542" t="s">
        <v>432</v>
      </c>
      <c r="I6" s="543"/>
      <c r="J6" s="543"/>
      <c r="K6" s="543"/>
      <c r="L6" s="543"/>
      <c r="M6" s="543"/>
      <c r="N6" s="543"/>
      <c r="O6" s="543"/>
      <c r="P6" s="544"/>
    </row>
    <row r="7" spans="1:29" ht="18.75" thickBot="1" x14ac:dyDescent="0.3">
      <c r="A7" s="453" t="s">
        <v>19</v>
      </c>
      <c r="B7" s="15"/>
      <c r="C7" s="15"/>
      <c r="D7" s="15"/>
      <c r="E7" s="15"/>
      <c r="F7" s="15"/>
      <c r="G7" s="16"/>
      <c r="H7" s="8" t="s">
        <v>385</v>
      </c>
      <c r="I7" s="17"/>
      <c r="J7" s="17"/>
      <c r="K7" s="17"/>
      <c r="L7" s="17"/>
      <c r="M7" s="17"/>
      <c r="N7" s="17"/>
      <c r="O7" s="17"/>
      <c r="P7" s="18"/>
      <c r="Q7" s="19"/>
      <c r="R7" s="19"/>
      <c r="S7" s="19"/>
      <c r="T7" s="19"/>
      <c r="U7" s="19"/>
      <c r="V7" s="19"/>
      <c r="W7" s="19"/>
      <c r="X7" s="19"/>
    </row>
    <row r="8" spans="1:29" x14ac:dyDescent="0.25">
      <c r="A8" s="20">
        <v>1</v>
      </c>
      <c r="B8" s="250"/>
      <c r="C8" s="251" t="str">
        <f>IF(B8="","",VLOOKUP(B8,BILAGSOVERSIGT!B:M,7,FALSE))</f>
        <v/>
      </c>
      <c r="D8" s="251"/>
      <c r="E8" s="251">
        <f>IF(C8="",0,C8-D8)</f>
        <v>0</v>
      </c>
      <c r="F8" s="252"/>
      <c r="G8" s="253"/>
      <c r="H8" s="545" t="s">
        <v>386</v>
      </c>
      <c r="I8" s="546"/>
      <c r="J8" s="546"/>
      <c r="K8" s="546"/>
      <c r="L8" s="546"/>
      <c r="M8" s="546"/>
      <c r="N8" s="546"/>
      <c r="O8" s="546"/>
      <c r="P8" s="547"/>
      <c r="Q8" s="23"/>
      <c r="R8" s="23"/>
      <c r="S8" s="23"/>
      <c r="T8" s="23"/>
      <c r="U8" s="23"/>
      <c r="V8" s="23"/>
      <c r="W8" s="23"/>
      <c r="X8" s="19"/>
    </row>
    <row r="9" spans="1:29" x14ac:dyDescent="0.25">
      <c r="A9" s="24">
        <v>2</v>
      </c>
      <c r="B9" s="24"/>
      <c r="C9" s="251" t="str">
        <f>IF(B9="","",VLOOKUP(B9,BILAGSOVERSIGT!B:M,7,FALSE))</f>
        <v/>
      </c>
      <c r="D9" s="25"/>
      <c r="E9" s="21">
        <f t="shared" ref="E9:E14" si="0">IF(C9="",0,C9-D9)</f>
        <v>0</v>
      </c>
      <c r="F9" s="26"/>
      <c r="G9" s="27"/>
      <c r="H9" s="548"/>
      <c r="I9" s="549"/>
      <c r="J9" s="549"/>
      <c r="K9" s="549"/>
      <c r="L9" s="549"/>
      <c r="M9" s="549"/>
      <c r="N9" s="549"/>
      <c r="O9" s="549"/>
      <c r="P9" s="550"/>
      <c r="Q9" s="28"/>
      <c r="R9" s="28"/>
      <c r="S9" s="28"/>
      <c r="T9" s="28"/>
      <c r="U9" s="28"/>
      <c r="V9" s="28"/>
      <c r="W9" s="28"/>
      <c r="X9" s="19"/>
    </row>
    <row r="10" spans="1:29" x14ac:dyDescent="0.25">
      <c r="A10" s="24">
        <v>3</v>
      </c>
      <c r="B10" s="24"/>
      <c r="C10" s="251" t="str">
        <f>IF(B10="","",VLOOKUP(B10,BILAGSOVERSIGT!B:M,7,FALSE))</f>
        <v/>
      </c>
      <c r="D10" s="25"/>
      <c r="E10" s="21">
        <f t="shared" si="0"/>
        <v>0</v>
      </c>
      <c r="F10" s="26"/>
      <c r="G10" s="27"/>
      <c r="H10" s="548"/>
      <c r="I10" s="549"/>
      <c r="J10" s="549"/>
      <c r="K10" s="549"/>
      <c r="L10" s="549"/>
      <c r="M10" s="549"/>
      <c r="N10" s="549"/>
      <c r="O10" s="549"/>
      <c r="P10" s="550"/>
      <c r="Q10" s="28"/>
      <c r="R10" s="28"/>
      <c r="S10" s="28"/>
      <c r="T10" s="28"/>
      <c r="U10" s="28"/>
      <c r="V10" s="28"/>
      <c r="W10" s="28"/>
      <c r="X10" s="19"/>
    </row>
    <row r="11" spans="1:29" x14ac:dyDescent="0.25">
      <c r="A11" s="24">
        <v>4</v>
      </c>
      <c r="B11" s="24"/>
      <c r="C11" s="251" t="str">
        <f>IF(B11="","",VLOOKUP(B11,BILAGSOVERSIGT!B:M,7,FALSE))</f>
        <v/>
      </c>
      <c r="D11" s="25"/>
      <c r="E11" s="21">
        <f t="shared" si="0"/>
        <v>0</v>
      </c>
      <c r="F11" s="26"/>
      <c r="G11" s="27"/>
      <c r="H11" s="548"/>
      <c r="I11" s="549"/>
      <c r="J11" s="549"/>
      <c r="K11" s="549"/>
      <c r="L11" s="549"/>
      <c r="M11" s="549"/>
      <c r="N11" s="549"/>
      <c r="O11" s="549"/>
      <c r="P11" s="550"/>
      <c r="Q11" s="28"/>
      <c r="R11" s="28"/>
      <c r="S11" s="28"/>
      <c r="T11" s="28"/>
      <c r="U11" s="28"/>
      <c r="V11" s="28"/>
      <c r="W11" s="28"/>
      <c r="X11" s="19"/>
    </row>
    <row r="12" spans="1:29" x14ac:dyDescent="0.25">
      <c r="A12" s="24">
        <v>5</v>
      </c>
      <c r="B12" s="24"/>
      <c r="C12" s="251" t="str">
        <f>IF(B12="","",VLOOKUP(B12,BILAGSOVERSIGT!B:M,7,FALSE))</f>
        <v/>
      </c>
      <c r="D12" s="25"/>
      <c r="E12" s="21">
        <f t="shared" si="0"/>
        <v>0</v>
      </c>
      <c r="F12" s="26"/>
      <c r="G12" s="27"/>
      <c r="H12" s="548"/>
      <c r="I12" s="549"/>
      <c r="J12" s="549"/>
      <c r="K12" s="549"/>
      <c r="L12" s="549"/>
      <c r="M12" s="549"/>
      <c r="N12" s="549"/>
      <c r="O12" s="549"/>
      <c r="P12" s="550"/>
      <c r="Q12" s="28"/>
      <c r="R12" s="28"/>
      <c r="S12" s="28"/>
      <c r="T12" s="28"/>
      <c r="U12" s="28"/>
      <c r="V12" s="28"/>
      <c r="W12" s="28"/>
      <c r="X12" s="19"/>
    </row>
    <row r="13" spans="1:29" x14ac:dyDescent="0.25">
      <c r="A13" s="24">
        <v>6</v>
      </c>
      <c r="B13" s="24"/>
      <c r="C13" s="251" t="str">
        <f>IF(B13="","",VLOOKUP(B13,BILAGSOVERSIGT!B:M,7,FALSE))</f>
        <v/>
      </c>
      <c r="D13" s="25"/>
      <c r="E13" s="21">
        <f t="shared" si="0"/>
        <v>0</v>
      </c>
      <c r="F13" s="26"/>
      <c r="G13" s="27"/>
      <c r="H13" s="548"/>
      <c r="I13" s="549"/>
      <c r="J13" s="549"/>
      <c r="K13" s="549"/>
      <c r="L13" s="549"/>
      <c r="M13" s="549"/>
      <c r="N13" s="549"/>
      <c r="O13" s="549"/>
      <c r="P13" s="550"/>
      <c r="Q13" s="28"/>
      <c r="R13" s="28"/>
      <c r="S13" s="28"/>
      <c r="T13" s="28"/>
      <c r="U13" s="28"/>
      <c r="V13" s="28"/>
      <c r="W13" s="28"/>
      <c r="X13" s="19"/>
    </row>
    <row r="14" spans="1:29" ht="15.75" thickBot="1" x14ac:dyDescent="0.3">
      <c r="A14" s="29">
        <v>7</v>
      </c>
      <c r="B14" s="29"/>
      <c r="C14" s="251" t="str">
        <f>IF(B14="","",VLOOKUP(B14,BILAGSOVERSIGT!B:M,7,FALSE))</f>
        <v/>
      </c>
      <c r="D14" s="30"/>
      <c r="E14" s="21">
        <f t="shared" si="0"/>
        <v>0</v>
      </c>
      <c r="F14" s="31"/>
      <c r="G14" s="32"/>
      <c r="H14" s="548"/>
      <c r="I14" s="549"/>
      <c r="J14" s="549"/>
      <c r="K14" s="549"/>
      <c r="L14" s="549"/>
      <c r="M14" s="549"/>
      <c r="N14" s="549"/>
      <c r="O14" s="549"/>
      <c r="P14" s="550"/>
      <c r="Q14" s="28"/>
      <c r="R14" s="28"/>
      <c r="S14" s="28"/>
      <c r="T14" s="28"/>
      <c r="U14" s="28"/>
      <c r="V14" s="28"/>
      <c r="W14" s="28"/>
      <c r="X14" s="19"/>
    </row>
    <row r="15" spans="1:29" ht="15.75" thickBot="1" x14ac:dyDescent="0.3">
      <c r="A15" s="528" t="s">
        <v>18</v>
      </c>
      <c r="B15" s="529"/>
      <c r="C15" s="33">
        <f>SUM(C8:C14)</f>
        <v>0</v>
      </c>
      <c r="D15" s="33">
        <f>SUM(D8:D14)</f>
        <v>0</v>
      </c>
      <c r="E15" s="33">
        <f t="shared" ref="E15" si="1">C15-D15</f>
        <v>0</v>
      </c>
      <c r="F15" s="34"/>
      <c r="G15" s="35"/>
      <c r="H15" s="551"/>
      <c r="I15" s="552"/>
      <c r="J15" s="552"/>
      <c r="K15" s="552"/>
      <c r="L15" s="552"/>
      <c r="M15" s="552"/>
      <c r="N15" s="552"/>
      <c r="O15" s="552"/>
      <c r="P15" s="553"/>
      <c r="Q15" s="19"/>
      <c r="R15" s="19"/>
      <c r="S15" s="19"/>
      <c r="T15" s="19"/>
      <c r="U15" s="19"/>
      <c r="V15" s="19"/>
      <c r="W15" s="19"/>
      <c r="X15" s="19"/>
    </row>
    <row r="16" spans="1:29" ht="17.25" customHeight="1" thickBot="1" x14ac:dyDescent="0.3">
      <c r="A16" s="453" t="s">
        <v>19</v>
      </c>
      <c r="B16" s="36"/>
      <c r="C16" s="37"/>
      <c r="D16" s="37"/>
      <c r="E16" s="37"/>
      <c r="F16" s="38"/>
      <c r="G16" s="39"/>
      <c r="H16" s="554" t="s">
        <v>383</v>
      </c>
      <c r="I16" s="555"/>
      <c r="J16" s="555"/>
      <c r="K16" s="555"/>
      <c r="L16" s="555"/>
      <c r="M16" s="555"/>
      <c r="N16" s="555"/>
      <c r="O16" s="555"/>
      <c r="P16" s="556"/>
      <c r="Q16" s="40"/>
      <c r="R16" s="40"/>
      <c r="S16" s="40"/>
      <c r="T16" s="40"/>
      <c r="U16" s="40"/>
      <c r="V16" s="40"/>
      <c r="W16" s="40"/>
      <c r="X16" s="40"/>
    </row>
    <row r="17" spans="1:24" x14ac:dyDescent="0.25">
      <c r="A17" s="20">
        <v>8</v>
      </c>
      <c r="B17" s="20"/>
      <c r="C17" s="251" t="str">
        <f>IF(B17="","",VLOOKUP(B17,BILAGSOVERSIGT!B:M,7,FALSE))</f>
        <v/>
      </c>
      <c r="D17" s="21"/>
      <c r="E17" s="21">
        <f t="shared" ref="E17:E23" si="2">IF(C17="",0,C17-D17)</f>
        <v>0</v>
      </c>
      <c r="F17" s="26"/>
      <c r="G17" s="22"/>
      <c r="H17" s="545" t="s">
        <v>384</v>
      </c>
      <c r="I17" s="546"/>
      <c r="J17" s="546"/>
      <c r="K17" s="546"/>
      <c r="L17" s="546"/>
      <c r="M17" s="546"/>
      <c r="N17" s="546"/>
      <c r="O17" s="546"/>
      <c r="P17" s="546"/>
      <c r="Q17" s="546"/>
      <c r="R17" s="546"/>
      <c r="S17" s="546"/>
      <c r="T17" s="546"/>
      <c r="U17" s="546"/>
      <c r="V17" s="546"/>
      <c r="W17" s="546"/>
      <c r="X17" s="557"/>
    </row>
    <row r="18" spans="1:24" x14ac:dyDescent="0.25">
      <c r="A18" s="24">
        <v>9</v>
      </c>
      <c r="B18" s="24"/>
      <c r="C18" s="251" t="str">
        <f>IF(B18="","",VLOOKUP(B18,BILAGSOVERSIGT!B:M,7,FALSE))</f>
        <v/>
      </c>
      <c r="D18" s="25"/>
      <c r="E18" s="21">
        <f t="shared" si="2"/>
        <v>0</v>
      </c>
      <c r="F18" s="26"/>
      <c r="G18" s="27"/>
      <c r="H18" s="548"/>
      <c r="I18" s="549"/>
      <c r="J18" s="549"/>
      <c r="K18" s="549"/>
      <c r="L18" s="549"/>
      <c r="M18" s="549"/>
      <c r="N18" s="549"/>
      <c r="O18" s="549"/>
      <c r="P18" s="549"/>
      <c r="Q18" s="549"/>
      <c r="R18" s="549"/>
      <c r="S18" s="549"/>
      <c r="T18" s="549"/>
      <c r="U18" s="549"/>
      <c r="V18" s="549"/>
      <c r="W18" s="549"/>
      <c r="X18" s="558"/>
    </row>
    <row r="19" spans="1:24" x14ac:dyDescent="0.25">
      <c r="A19" s="24">
        <v>10</v>
      </c>
      <c r="B19" s="24"/>
      <c r="C19" s="251" t="str">
        <f>IF(B19="","",VLOOKUP(B19,BILAGSOVERSIGT!B:M,7,FALSE))</f>
        <v/>
      </c>
      <c r="D19" s="25"/>
      <c r="E19" s="21">
        <f t="shared" si="2"/>
        <v>0</v>
      </c>
      <c r="F19" s="26"/>
      <c r="G19" s="27"/>
      <c r="H19" s="548"/>
      <c r="I19" s="549"/>
      <c r="J19" s="549"/>
      <c r="K19" s="549"/>
      <c r="L19" s="549"/>
      <c r="M19" s="549"/>
      <c r="N19" s="549"/>
      <c r="O19" s="549"/>
      <c r="P19" s="549"/>
      <c r="Q19" s="549"/>
      <c r="R19" s="549"/>
      <c r="S19" s="549"/>
      <c r="T19" s="549"/>
      <c r="U19" s="549"/>
      <c r="V19" s="549"/>
      <c r="W19" s="549"/>
      <c r="X19" s="558"/>
    </row>
    <row r="20" spans="1:24" x14ac:dyDescent="0.25">
      <c r="A20" s="24">
        <v>11</v>
      </c>
      <c r="B20" s="24"/>
      <c r="C20" s="251" t="str">
        <f>IF(B20="","",VLOOKUP(B20,BILAGSOVERSIGT!B:M,7,FALSE))</f>
        <v/>
      </c>
      <c r="D20" s="25"/>
      <c r="E20" s="21">
        <f t="shared" si="2"/>
        <v>0</v>
      </c>
      <c r="F20" s="26"/>
      <c r="G20" s="27"/>
      <c r="H20" s="548"/>
      <c r="I20" s="549"/>
      <c r="J20" s="549"/>
      <c r="K20" s="549"/>
      <c r="L20" s="549"/>
      <c r="M20" s="549"/>
      <c r="N20" s="549"/>
      <c r="O20" s="549"/>
      <c r="P20" s="549"/>
      <c r="Q20" s="549"/>
      <c r="R20" s="549"/>
      <c r="S20" s="549"/>
      <c r="T20" s="549"/>
      <c r="U20" s="549"/>
      <c r="V20" s="549"/>
      <c r="W20" s="549"/>
      <c r="X20" s="558"/>
    </row>
    <row r="21" spans="1:24" x14ac:dyDescent="0.25">
      <c r="A21" s="24">
        <v>12</v>
      </c>
      <c r="B21" s="24"/>
      <c r="C21" s="251" t="str">
        <f>IF(B21="","",VLOOKUP(B21,BILAGSOVERSIGT!B:M,7,FALSE))</f>
        <v/>
      </c>
      <c r="D21" s="25"/>
      <c r="E21" s="21">
        <f t="shared" si="2"/>
        <v>0</v>
      </c>
      <c r="F21" s="26"/>
      <c r="G21" s="27"/>
      <c r="H21" s="548"/>
      <c r="I21" s="549"/>
      <c r="J21" s="549"/>
      <c r="K21" s="549"/>
      <c r="L21" s="549"/>
      <c r="M21" s="549"/>
      <c r="N21" s="549"/>
      <c r="O21" s="549"/>
      <c r="P21" s="549"/>
      <c r="Q21" s="549"/>
      <c r="R21" s="549"/>
      <c r="S21" s="549"/>
      <c r="T21" s="549"/>
      <c r="U21" s="549"/>
      <c r="V21" s="549"/>
      <c r="W21" s="549"/>
      <c r="X21" s="558"/>
    </row>
    <row r="22" spans="1:24" x14ac:dyDescent="0.25">
      <c r="A22" s="20">
        <v>13</v>
      </c>
      <c r="B22" s="20"/>
      <c r="C22" s="251" t="str">
        <f>IF(B22="","",VLOOKUP(B22,BILAGSOVERSIGT!B:M,7,FALSE))</f>
        <v/>
      </c>
      <c r="D22" s="21"/>
      <c r="E22" s="21">
        <f t="shared" si="2"/>
        <v>0</v>
      </c>
      <c r="F22" s="26"/>
      <c r="G22" s="22"/>
      <c r="H22" s="548"/>
      <c r="I22" s="549"/>
      <c r="J22" s="549"/>
      <c r="K22" s="549"/>
      <c r="L22" s="549"/>
      <c r="M22" s="549"/>
      <c r="N22" s="549"/>
      <c r="O22" s="549"/>
      <c r="P22" s="549"/>
      <c r="Q22" s="549"/>
      <c r="R22" s="549"/>
      <c r="S22" s="549"/>
      <c r="T22" s="549"/>
      <c r="U22" s="549"/>
      <c r="V22" s="549"/>
      <c r="W22" s="549"/>
      <c r="X22" s="558"/>
    </row>
    <row r="23" spans="1:24" ht="15.75" thickBot="1" x14ac:dyDescent="0.3">
      <c r="A23" s="24">
        <v>14</v>
      </c>
      <c r="B23" s="24"/>
      <c r="C23" s="251" t="str">
        <f>IF(B23="","",VLOOKUP(B23,BILAGSOVERSIGT!B:M,7,FALSE))</f>
        <v/>
      </c>
      <c r="D23" s="25"/>
      <c r="E23" s="21">
        <f t="shared" si="2"/>
        <v>0</v>
      </c>
      <c r="F23" s="26"/>
      <c r="G23" s="434"/>
      <c r="H23" s="49"/>
      <c r="I23" s="50"/>
      <c r="J23" s="50"/>
      <c r="K23" s="50"/>
      <c r="L23" s="51"/>
      <c r="M23" s="51"/>
      <c r="N23" s="50"/>
      <c r="O23" s="50"/>
      <c r="P23" s="51"/>
      <c r="Q23" s="41"/>
      <c r="R23" s="41"/>
      <c r="S23" s="41"/>
      <c r="T23" s="41"/>
      <c r="U23" s="41"/>
      <c r="V23" s="41"/>
      <c r="W23" s="41"/>
      <c r="X23" s="42"/>
    </row>
    <row r="24" spans="1:24" ht="15.75" thickBot="1" x14ac:dyDescent="0.3">
      <c r="A24" s="528" t="s">
        <v>18</v>
      </c>
      <c r="B24" s="529"/>
      <c r="C24" s="33">
        <f>SUM(C17:C23)</f>
        <v>0</v>
      </c>
      <c r="D24" s="33">
        <f>SUM(D17:D23)</f>
        <v>0</v>
      </c>
      <c r="E24" s="33">
        <f t="shared" ref="E24:E42" si="3">C24-D24</f>
        <v>0</v>
      </c>
      <c r="F24" s="34"/>
      <c r="G24" s="35"/>
      <c r="H24" s="49"/>
      <c r="I24" s="50"/>
      <c r="J24" s="50"/>
      <c r="K24" s="50"/>
      <c r="L24" s="51"/>
      <c r="M24" s="51"/>
      <c r="N24" s="43"/>
      <c r="O24" s="50"/>
      <c r="P24" s="44"/>
    </row>
    <row r="25" spans="1:24" ht="19.5" thickBot="1" x14ac:dyDescent="0.35">
      <c r="A25" s="453" t="s">
        <v>19</v>
      </c>
      <c r="B25" s="36"/>
      <c r="C25" s="37"/>
      <c r="D25" s="37"/>
      <c r="E25" s="37"/>
      <c r="F25" s="38"/>
      <c r="G25" s="39"/>
      <c r="H25" s="8" t="s">
        <v>433</v>
      </c>
      <c r="I25" s="47"/>
      <c r="J25" s="47"/>
      <c r="K25" s="47"/>
      <c r="L25" s="47"/>
      <c r="M25" s="47"/>
      <c r="N25" s="47"/>
      <c r="O25" s="47"/>
      <c r="P25" s="48"/>
    </row>
    <row r="26" spans="1:24" x14ac:dyDescent="0.25">
      <c r="A26" s="20">
        <v>15</v>
      </c>
      <c r="B26" s="20"/>
      <c r="C26" s="251" t="str">
        <f>IF(B26="","",VLOOKUP(B26,BILAGSOVERSIGT!B:M,7,FALSE))</f>
        <v/>
      </c>
      <c r="D26" s="21"/>
      <c r="E26" s="21">
        <f t="shared" ref="E26:E32" si="4">IF(C26="",0,C26-D26)</f>
        <v>0</v>
      </c>
      <c r="F26" s="26"/>
      <c r="G26" s="22"/>
      <c r="H26" s="545" t="s">
        <v>434</v>
      </c>
      <c r="I26" s="546"/>
      <c r="J26" s="546"/>
      <c r="K26" s="546"/>
      <c r="L26" s="546"/>
      <c r="M26" s="546"/>
      <c r="N26" s="546"/>
      <c r="O26" s="546"/>
      <c r="P26" s="546"/>
      <c r="Q26" s="546"/>
      <c r="R26" s="546"/>
      <c r="S26" s="546"/>
      <c r="T26" s="546"/>
      <c r="U26" s="546"/>
      <c r="V26" s="546"/>
      <c r="W26" s="546"/>
      <c r="X26" s="547"/>
    </row>
    <row r="27" spans="1:24" x14ac:dyDescent="0.25">
      <c r="A27" s="24">
        <v>16</v>
      </c>
      <c r="B27" s="24"/>
      <c r="C27" s="251" t="str">
        <f>IF(B27="","",VLOOKUP(B27,BILAGSOVERSIGT!B:M,7,FALSE))</f>
        <v/>
      </c>
      <c r="D27" s="25"/>
      <c r="E27" s="21">
        <f t="shared" si="4"/>
        <v>0</v>
      </c>
      <c r="F27" s="433"/>
      <c r="G27" s="434"/>
      <c r="H27" s="548"/>
      <c r="I27" s="549"/>
      <c r="J27" s="549"/>
      <c r="K27" s="549"/>
      <c r="L27" s="549"/>
      <c r="M27" s="549"/>
      <c r="N27" s="549"/>
      <c r="O27" s="549"/>
      <c r="P27" s="549"/>
      <c r="Q27" s="549"/>
      <c r="R27" s="549"/>
      <c r="S27" s="549"/>
      <c r="T27" s="549"/>
      <c r="U27" s="549"/>
      <c r="V27" s="549"/>
      <c r="W27" s="549"/>
      <c r="X27" s="550"/>
    </row>
    <row r="28" spans="1:24" x14ac:dyDescent="0.25">
      <c r="A28" s="24">
        <v>17</v>
      </c>
      <c r="B28" s="24"/>
      <c r="C28" s="251" t="str">
        <f>IF(B28="","",VLOOKUP(B28,BILAGSOVERSIGT!B:M,7,FALSE))</f>
        <v/>
      </c>
      <c r="D28" s="25"/>
      <c r="E28" s="21">
        <f t="shared" si="4"/>
        <v>0</v>
      </c>
      <c r="F28" s="433"/>
      <c r="G28" s="434"/>
      <c r="H28" s="548"/>
      <c r="I28" s="549"/>
      <c r="J28" s="549"/>
      <c r="K28" s="549"/>
      <c r="L28" s="549"/>
      <c r="M28" s="549"/>
      <c r="N28" s="549"/>
      <c r="O28" s="549"/>
      <c r="P28" s="549"/>
      <c r="Q28" s="549"/>
      <c r="R28" s="549"/>
      <c r="S28" s="549"/>
      <c r="T28" s="549"/>
      <c r="U28" s="549"/>
      <c r="V28" s="549"/>
      <c r="W28" s="549"/>
      <c r="X28" s="550"/>
    </row>
    <row r="29" spans="1:24" x14ac:dyDescent="0.25">
      <c r="A29" s="24">
        <v>18</v>
      </c>
      <c r="B29" s="24"/>
      <c r="C29" s="251" t="str">
        <f>IF(B29="","",VLOOKUP(B29,BILAGSOVERSIGT!B:M,7,FALSE))</f>
        <v/>
      </c>
      <c r="D29" s="25"/>
      <c r="E29" s="21">
        <f t="shared" si="4"/>
        <v>0</v>
      </c>
      <c r="F29" s="433"/>
      <c r="G29" s="434"/>
      <c r="H29" s="548"/>
      <c r="I29" s="549"/>
      <c r="J29" s="549"/>
      <c r="K29" s="549"/>
      <c r="L29" s="549"/>
      <c r="M29" s="549"/>
      <c r="N29" s="549"/>
      <c r="O29" s="549"/>
      <c r="P29" s="549"/>
      <c r="Q29" s="549"/>
      <c r="R29" s="549"/>
      <c r="S29" s="549"/>
      <c r="T29" s="549"/>
      <c r="U29" s="549"/>
      <c r="V29" s="549"/>
      <c r="W29" s="549"/>
      <c r="X29" s="550"/>
    </row>
    <row r="30" spans="1:24" x14ac:dyDescent="0.25">
      <c r="A30" s="24">
        <v>19</v>
      </c>
      <c r="B30" s="24"/>
      <c r="C30" s="251" t="str">
        <f>IF(B30="","",VLOOKUP(B30,BILAGSOVERSIGT!B:M,7,FALSE))</f>
        <v/>
      </c>
      <c r="D30" s="25"/>
      <c r="E30" s="21">
        <f t="shared" si="4"/>
        <v>0</v>
      </c>
      <c r="F30" s="26"/>
      <c r="G30" s="27"/>
      <c r="H30" s="548"/>
      <c r="I30" s="549"/>
      <c r="J30" s="549"/>
      <c r="K30" s="549"/>
      <c r="L30" s="549"/>
      <c r="M30" s="549"/>
      <c r="N30" s="549"/>
      <c r="O30" s="549"/>
      <c r="P30" s="549"/>
      <c r="Q30" s="549"/>
      <c r="R30" s="549"/>
      <c r="S30" s="549"/>
      <c r="T30" s="549"/>
      <c r="U30" s="549"/>
      <c r="V30" s="549"/>
      <c r="W30" s="549"/>
      <c r="X30" s="550"/>
    </row>
    <row r="31" spans="1:24" x14ac:dyDescent="0.25">
      <c r="A31" s="24">
        <v>20</v>
      </c>
      <c r="B31" s="24"/>
      <c r="C31" s="251" t="str">
        <f>IF(B31="","",VLOOKUP(B31,BILAGSOVERSIGT!B:M,7,FALSE))</f>
        <v/>
      </c>
      <c r="D31" s="25"/>
      <c r="E31" s="21">
        <f t="shared" si="4"/>
        <v>0</v>
      </c>
      <c r="F31" s="26"/>
      <c r="G31" s="22"/>
      <c r="H31" s="548"/>
      <c r="I31" s="549"/>
      <c r="J31" s="549"/>
      <c r="K31" s="549"/>
      <c r="L31" s="549"/>
      <c r="M31" s="549"/>
      <c r="N31" s="549"/>
      <c r="O31" s="549"/>
      <c r="P31" s="549"/>
      <c r="Q31" s="549"/>
      <c r="R31" s="549"/>
      <c r="S31" s="549"/>
      <c r="T31" s="549"/>
      <c r="U31" s="549"/>
      <c r="V31" s="549"/>
      <c r="W31" s="549"/>
      <c r="X31" s="550"/>
    </row>
    <row r="32" spans="1:24" ht="15.75" thickBot="1" x14ac:dyDescent="0.3">
      <c r="A32" s="24">
        <v>21</v>
      </c>
      <c r="B32" s="24"/>
      <c r="C32" s="251" t="str">
        <f>IF(B32="","",VLOOKUP(B32,BILAGSOVERSIGT!B:M,7,FALSE))</f>
        <v/>
      </c>
      <c r="D32" s="25"/>
      <c r="E32" s="21">
        <f t="shared" si="4"/>
        <v>0</v>
      </c>
      <c r="F32" s="26"/>
      <c r="G32" s="27"/>
      <c r="H32" s="49"/>
      <c r="I32" s="50"/>
      <c r="J32" s="50"/>
      <c r="K32" s="50"/>
      <c r="L32" s="51"/>
      <c r="M32" s="51"/>
      <c r="N32" s="50"/>
      <c r="O32" s="50"/>
      <c r="P32" s="50"/>
    </row>
    <row r="33" spans="1:16" ht="15.75" thickBot="1" x14ac:dyDescent="0.3">
      <c r="A33" s="528" t="s">
        <v>18</v>
      </c>
      <c r="B33" s="529"/>
      <c r="C33" s="33">
        <f>SUM(C26:C32)</f>
        <v>0</v>
      </c>
      <c r="D33" s="33">
        <f>SUM(D26:D32)</f>
        <v>0</v>
      </c>
      <c r="E33" s="33">
        <f t="shared" si="3"/>
        <v>0</v>
      </c>
      <c r="F33" s="34"/>
      <c r="G33" s="35"/>
      <c r="H33" s="52"/>
      <c r="I33" s="53"/>
      <c r="J33" s="53"/>
      <c r="K33" s="53"/>
      <c r="L33" s="54"/>
      <c r="M33" s="54"/>
      <c r="N33" s="45"/>
      <c r="O33" s="50"/>
      <c r="P33" s="46"/>
    </row>
    <row r="34" spans="1:16" ht="18.75" thickBot="1" x14ac:dyDescent="0.3">
      <c r="A34" s="453" t="s">
        <v>19</v>
      </c>
      <c r="B34" s="36"/>
      <c r="C34" s="37"/>
      <c r="D34" s="37"/>
      <c r="E34" s="37"/>
      <c r="F34" s="38"/>
      <c r="G34" s="39"/>
      <c r="H34" s="55"/>
      <c r="I34" s="56"/>
      <c r="J34" s="246"/>
      <c r="K34" s="56"/>
      <c r="L34" s="9"/>
      <c r="M34" s="9"/>
      <c r="N34" s="9"/>
      <c r="O34" s="9"/>
      <c r="P34" s="10"/>
    </row>
    <row r="35" spans="1:16" x14ac:dyDescent="0.25">
      <c r="A35" s="20">
        <v>22</v>
      </c>
      <c r="B35" s="20"/>
      <c r="C35" s="251" t="str">
        <f>IF(B35="","",VLOOKUP(B35,BILAGSOVERSIGT!B:M,7,FALSE))</f>
        <v/>
      </c>
      <c r="D35" s="21"/>
      <c r="E35" s="21">
        <f t="shared" ref="E35:E41" si="5">IF(C35="",0,C35-D35)</f>
        <v>0</v>
      </c>
      <c r="F35" s="26"/>
      <c r="G35" s="22"/>
      <c r="H35" s="577"/>
      <c r="I35" s="578"/>
      <c r="J35" s="578"/>
      <c r="K35" s="578"/>
      <c r="L35" s="578"/>
      <c r="M35" s="578"/>
      <c r="N35" s="578"/>
      <c r="O35" s="578"/>
      <c r="P35" s="579"/>
    </row>
    <row r="36" spans="1:16" x14ac:dyDescent="0.25">
      <c r="A36" s="24">
        <v>23</v>
      </c>
      <c r="B36" s="24"/>
      <c r="C36" s="251" t="str">
        <f>IF(B36="","",VLOOKUP(B36,BILAGSOVERSIGT!B:M,7,FALSE))</f>
        <v/>
      </c>
      <c r="D36" s="25"/>
      <c r="E36" s="21">
        <f t="shared" si="5"/>
        <v>0</v>
      </c>
      <c r="F36" s="26"/>
      <c r="G36" s="27"/>
      <c r="H36" s="580"/>
      <c r="I36" s="581"/>
      <c r="J36" s="581"/>
      <c r="K36" s="581"/>
      <c r="L36" s="581"/>
      <c r="M36" s="581"/>
      <c r="N36" s="581"/>
      <c r="O36" s="581"/>
      <c r="P36" s="582"/>
    </row>
    <row r="37" spans="1:16" x14ac:dyDescent="0.25">
      <c r="A37" s="24">
        <v>24</v>
      </c>
      <c r="B37" s="24"/>
      <c r="C37" s="251" t="str">
        <f>IF(B37="","",VLOOKUP(B37,BILAGSOVERSIGT!B:M,7,FALSE))</f>
        <v/>
      </c>
      <c r="D37" s="25"/>
      <c r="E37" s="21">
        <f t="shared" si="5"/>
        <v>0</v>
      </c>
      <c r="F37" s="26"/>
      <c r="G37" s="27"/>
      <c r="H37" s="580"/>
      <c r="I37" s="581"/>
      <c r="J37" s="581"/>
      <c r="K37" s="581"/>
      <c r="L37" s="581"/>
      <c r="M37" s="581"/>
      <c r="N37" s="581"/>
      <c r="O37" s="581"/>
      <c r="P37" s="582"/>
    </row>
    <row r="38" spans="1:16" x14ac:dyDescent="0.25">
      <c r="A38" s="24">
        <v>25</v>
      </c>
      <c r="B38" s="24"/>
      <c r="C38" s="251" t="str">
        <f>IF(B38="","",VLOOKUP(B38,BILAGSOVERSIGT!B:M,7,FALSE))</f>
        <v/>
      </c>
      <c r="D38" s="25"/>
      <c r="E38" s="21">
        <f t="shared" si="5"/>
        <v>0</v>
      </c>
      <c r="F38" s="26"/>
      <c r="G38" s="27"/>
      <c r="H38" s="580"/>
      <c r="I38" s="581"/>
      <c r="J38" s="581"/>
      <c r="K38" s="581"/>
      <c r="L38" s="581"/>
      <c r="M38" s="581"/>
      <c r="N38" s="581"/>
      <c r="O38" s="581"/>
      <c r="P38" s="582"/>
    </row>
    <row r="39" spans="1:16" x14ac:dyDescent="0.25">
      <c r="A39" s="24">
        <v>26</v>
      </c>
      <c r="B39" s="24"/>
      <c r="C39" s="251" t="str">
        <f>IF(B39="","",VLOOKUP(B39,BILAGSOVERSIGT!B:M,7,FALSE))</f>
        <v/>
      </c>
      <c r="D39" s="25"/>
      <c r="E39" s="21">
        <f t="shared" si="5"/>
        <v>0</v>
      </c>
      <c r="F39" s="26"/>
      <c r="G39" s="27"/>
      <c r="H39" s="580"/>
      <c r="I39" s="581"/>
      <c r="J39" s="581"/>
      <c r="K39" s="581"/>
      <c r="L39" s="581"/>
      <c r="M39" s="581"/>
      <c r="N39" s="581"/>
      <c r="O39" s="581"/>
      <c r="P39" s="582"/>
    </row>
    <row r="40" spans="1:16" x14ac:dyDescent="0.25">
      <c r="A40" s="24">
        <v>27</v>
      </c>
      <c r="B40" s="24"/>
      <c r="C40" s="251" t="str">
        <f>IF(B40="","",VLOOKUP(B40,BILAGSOVERSIGT!B:M,7,FALSE))</f>
        <v/>
      </c>
      <c r="D40" s="25"/>
      <c r="E40" s="21">
        <f t="shared" si="5"/>
        <v>0</v>
      </c>
      <c r="F40" s="26"/>
      <c r="G40" s="27"/>
      <c r="H40" s="580"/>
      <c r="I40" s="581"/>
      <c r="J40" s="581"/>
      <c r="K40" s="581"/>
      <c r="L40" s="581"/>
      <c r="M40" s="581"/>
      <c r="N40" s="581"/>
      <c r="O40" s="581"/>
      <c r="P40" s="582"/>
    </row>
    <row r="41" spans="1:16" ht="15.75" thickBot="1" x14ac:dyDescent="0.3">
      <c r="A41" s="24">
        <v>28</v>
      </c>
      <c r="B41" s="24"/>
      <c r="C41" s="251" t="str">
        <f>IF(B41="","",VLOOKUP(B41,BILAGSOVERSIGT!B:M,7,FALSE))</f>
        <v/>
      </c>
      <c r="D41" s="25"/>
      <c r="E41" s="21">
        <f t="shared" si="5"/>
        <v>0</v>
      </c>
      <c r="F41" s="26"/>
      <c r="G41" s="27"/>
      <c r="H41" s="580"/>
      <c r="I41" s="581"/>
      <c r="J41" s="581"/>
      <c r="K41" s="581"/>
      <c r="L41" s="581"/>
      <c r="M41" s="581"/>
      <c r="N41" s="581"/>
      <c r="O41" s="581"/>
      <c r="P41" s="582"/>
    </row>
    <row r="42" spans="1:16" ht="15.75" thickBot="1" x14ac:dyDescent="0.3">
      <c r="A42" s="528" t="s">
        <v>18</v>
      </c>
      <c r="B42" s="529"/>
      <c r="C42" s="33">
        <f>SUM(C35:C41)</f>
        <v>0</v>
      </c>
      <c r="D42" s="33">
        <f>SUM(D35:D41)</f>
        <v>0</v>
      </c>
      <c r="E42" s="33">
        <f t="shared" si="3"/>
        <v>0</v>
      </c>
      <c r="F42" s="34"/>
      <c r="G42" s="35"/>
      <c r="H42" s="57"/>
      <c r="I42" s="57"/>
      <c r="J42" s="57"/>
      <c r="K42" s="57"/>
      <c r="L42" s="58"/>
      <c r="M42" s="58"/>
      <c r="N42" s="58"/>
      <c r="O42" s="58"/>
      <c r="P42" s="455"/>
    </row>
    <row r="43" spans="1:16" ht="18.75" thickBot="1" x14ac:dyDescent="0.3">
      <c r="A43" s="453" t="s">
        <v>19</v>
      </c>
      <c r="B43" s="36"/>
      <c r="C43" s="37"/>
      <c r="D43" s="37"/>
      <c r="E43" s="37"/>
      <c r="F43" s="38"/>
      <c r="G43" s="39"/>
      <c r="H43" s="72"/>
      <c r="I43" s="56"/>
      <c r="J43" s="56"/>
      <c r="K43" s="56"/>
      <c r="L43" s="9"/>
      <c r="M43" s="9"/>
      <c r="N43" s="9"/>
      <c r="O43" s="9"/>
      <c r="P43" s="10"/>
    </row>
    <row r="44" spans="1:16" x14ac:dyDescent="0.25">
      <c r="A44" s="20">
        <v>29</v>
      </c>
      <c r="B44" s="20"/>
      <c r="C44" s="251" t="str">
        <f>IF(B44="","",VLOOKUP(B44,BILAGSOVERSIGT!B:M,7,FALSE))</f>
        <v/>
      </c>
      <c r="D44" s="21"/>
      <c r="E44" s="21">
        <f t="shared" ref="E44:E50" si="6">IF(C44="",0,C44-D44)</f>
        <v>0</v>
      </c>
      <c r="F44" s="26"/>
      <c r="G44" s="22"/>
      <c r="H44" s="564"/>
      <c r="I44" s="565"/>
      <c r="J44" s="565"/>
      <c r="K44" s="565"/>
      <c r="L44" s="565"/>
      <c r="M44" s="565"/>
      <c r="N44" s="565"/>
      <c r="O44" s="565"/>
      <c r="P44" s="566"/>
    </row>
    <row r="45" spans="1:16" x14ac:dyDescent="0.25">
      <c r="A45" s="24">
        <v>30</v>
      </c>
      <c r="B45" s="24"/>
      <c r="C45" s="251" t="str">
        <f>IF(B45="","",VLOOKUP(B45,BILAGSOVERSIGT!B:M,7,FALSE))</f>
        <v/>
      </c>
      <c r="D45" s="25"/>
      <c r="E45" s="21">
        <f t="shared" si="6"/>
        <v>0</v>
      </c>
      <c r="F45" s="26"/>
      <c r="G45" s="27"/>
      <c r="H45" s="567"/>
      <c r="I45" s="568"/>
      <c r="J45" s="568"/>
      <c r="K45" s="568"/>
      <c r="L45" s="568"/>
      <c r="M45" s="568"/>
      <c r="N45" s="568"/>
      <c r="O45" s="568"/>
      <c r="P45" s="569"/>
    </row>
    <row r="46" spans="1:16" x14ac:dyDescent="0.25">
      <c r="A46" s="24">
        <v>31</v>
      </c>
      <c r="B46" s="24"/>
      <c r="C46" s="251" t="str">
        <f>IF(B46="","",VLOOKUP(B46,BILAGSOVERSIGT!B:M,7,FALSE))</f>
        <v/>
      </c>
      <c r="D46" s="25"/>
      <c r="E46" s="21">
        <f t="shared" si="6"/>
        <v>0</v>
      </c>
      <c r="F46" s="26"/>
      <c r="G46" s="27"/>
      <c r="H46" s="567"/>
      <c r="I46" s="568"/>
      <c r="J46" s="568"/>
      <c r="K46" s="568"/>
      <c r="L46" s="568"/>
      <c r="M46" s="568"/>
      <c r="N46" s="568"/>
      <c r="O46" s="568"/>
      <c r="P46" s="569"/>
    </row>
    <row r="47" spans="1:16" x14ac:dyDescent="0.25">
      <c r="A47" s="24">
        <v>32</v>
      </c>
      <c r="B47" s="24"/>
      <c r="C47" s="251" t="str">
        <f>IF(B47="","",VLOOKUP(B47,BILAGSOVERSIGT!B:M,7,FALSE))</f>
        <v/>
      </c>
      <c r="D47" s="25"/>
      <c r="E47" s="21">
        <f t="shared" si="6"/>
        <v>0</v>
      </c>
      <c r="F47" s="26"/>
      <c r="G47" s="27"/>
      <c r="H47" s="567"/>
      <c r="I47" s="568"/>
      <c r="J47" s="568"/>
      <c r="K47" s="568"/>
      <c r="L47" s="568"/>
      <c r="M47" s="568"/>
      <c r="N47" s="568"/>
      <c r="O47" s="568"/>
      <c r="P47" s="569"/>
    </row>
    <row r="48" spans="1:16" x14ac:dyDescent="0.25">
      <c r="A48" s="24">
        <v>33</v>
      </c>
      <c r="B48" s="20"/>
      <c r="C48" s="251" t="str">
        <f>IF(B48="","",VLOOKUP(B48,BILAGSOVERSIGT!B:M,7,FALSE))</f>
        <v/>
      </c>
      <c r="D48" s="21"/>
      <c r="E48" s="21">
        <f>IF(C48="",0,C48-D48)</f>
        <v>0</v>
      </c>
      <c r="F48" s="26"/>
      <c r="G48" s="22"/>
      <c r="H48" s="567"/>
      <c r="I48" s="568"/>
      <c r="J48" s="568"/>
      <c r="K48" s="568"/>
      <c r="L48" s="568"/>
      <c r="M48" s="568"/>
      <c r="N48" s="568"/>
      <c r="O48" s="568"/>
      <c r="P48" s="569"/>
    </row>
    <row r="49" spans="1:16" x14ac:dyDescent="0.25">
      <c r="A49" s="24">
        <v>34</v>
      </c>
      <c r="B49" s="20"/>
      <c r="C49" s="251" t="str">
        <f>IF(B49="","",VLOOKUP(B49,BILAGSOVERSIGT!B:M,7,FALSE))</f>
        <v/>
      </c>
      <c r="D49" s="21"/>
      <c r="E49" s="21">
        <f>IF(C49="",0,C49-D49)</f>
        <v>0</v>
      </c>
      <c r="F49" s="26"/>
      <c r="G49" s="22"/>
      <c r="H49" s="567"/>
      <c r="I49" s="568"/>
      <c r="J49" s="568"/>
      <c r="K49" s="568"/>
      <c r="L49" s="568"/>
      <c r="M49" s="568"/>
      <c r="N49" s="568"/>
      <c r="O49" s="568"/>
      <c r="P49" s="569"/>
    </row>
    <row r="50" spans="1:16" ht="15.75" thickBot="1" x14ac:dyDescent="0.3">
      <c r="A50" s="24">
        <v>35</v>
      </c>
      <c r="B50" s="24"/>
      <c r="C50" s="251" t="str">
        <f>IF(B50="","",VLOOKUP(B50,BILAGSOVERSIGT!B:M,7,FALSE))</f>
        <v/>
      </c>
      <c r="D50" s="25"/>
      <c r="E50" s="21">
        <f t="shared" si="6"/>
        <v>0</v>
      </c>
      <c r="F50" s="26"/>
      <c r="G50" s="27"/>
      <c r="H50" s="567"/>
      <c r="I50" s="568"/>
      <c r="J50" s="568"/>
      <c r="K50" s="568"/>
      <c r="L50" s="568"/>
      <c r="M50" s="568"/>
      <c r="N50" s="568"/>
      <c r="O50" s="568"/>
      <c r="P50" s="569"/>
    </row>
    <row r="51" spans="1:16" ht="15.75" thickBot="1" x14ac:dyDescent="0.3">
      <c r="A51" s="528" t="s">
        <v>18</v>
      </c>
      <c r="B51" s="529"/>
      <c r="C51" s="33">
        <f>SUM(C44:C50)</f>
        <v>0</v>
      </c>
      <c r="D51" s="33">
        <f>SUM(D44:D50)</f>
        <v>0</v>
      </c>
      <c r="E51" s="33">
        <f t="shared" ref="E51:E69" si="7">C51-D51</f>
        <v>0</v>
      </c>
      <c r="F51" s="34"/>
      <c r="G51" s="70"/>
      <c r="H51" s="567"/>
      <c r="I51" s="568"/>
      <c r="J51" s="568"/>
      <c r="K51" s="568"/>
      <c r="L51" s="568"/>
      <c r="M51" s="568"/>
      <c r="N51" s="568"/>
      <c r="O51" s="568"/>
      <c r="P51" s="569"/>
    </row>
    <row r="52" spans="1:16" ht="15.75" thickBot="1" x14ac:dyDescent="0.3">
      <c r="A52" s="453" t="s">
        <v>19</v>
      </c>
      <c r="B52" s="36"/>
      <c r="C52" s="37"/>
      <c r="D52" s="37"/>
      <c r="E52" s="37"/>
      <c r="F52" s="38"/>
      <c r="G52" s="71"/>
      <c r="H52" s="567"/>
      <c r="I52" s="568"/>
      <c r="J52" s="568"/>
      <c r="K52" s="568"/>
      <c r="L52" s="568"/>
      <c r="M52" s="568"/>
      <c r="N52" s="568"/>
      <c r="O52" s="568"/>
      <c r="P52" s="569"/>
    </row>
    <row r="53" spans="1:16" x14ac:dyDescent="0.25">
      <c r="A53" s="20">
        <v>36</v>
      </c>
      <c r="B53" s="20"/>
      <c r="C53" s="251" t="str">
        <f>IF(B53="","",VLOOKUP(B53,BILAGSOVERSIGT!B:M,7,FALSE))</f>
        <v/>
      </c>
      <c r="D53" s="21"/>
      <c r="E53" s="21">
        <f t="shared" ref="E53:E59" si="8">IF(C53="",0,C53-D53)</f>
        <v>0</v>
      </c>
      <c r="F53" s="26"/>
      <c r="G53" s="22"/>
      <c r="H53" s="567"/>
      <c r="I53" s="568"/>
      <c r="J53" s="568"/>
      <c r="K53" s="568"/>
      <c r="L53" s="568"/>
      <c r="M53" s="568"/>
      <c r="N53" s="568"/>
      <c r="O53" s="568"/>
      <c r="P53" s="569"/>
    </row>
    <row r="54" spans="1:16" x14ac:dyDescent="0.25">
      <c r="A54" s="24">
        <v>37</v>
      </c>
      <c r="B54" s="24"/>
      <c r="C54" s="251" t="str">
        <f>IF(B54="","",VLOOKUP(B54,BILAGSOVERSIGT!B:M,7,FALSE))</f>
        <v/>
      </c>
      <c r="D54" s="25"/>
      <c r="E54" s="21">
        <f t="shared" si="8"/>
        <v>0</v>
      </c>
      <c r="F54" s="26"/>
      <c r="G54" s="27"/>
      <c r="H54" s="567"/>
      <c r="I54" s="568"/>
      <c r="J54" s="568"/>
      <c r="K54" s="568"/>
      <c r="L54" s="568"/>
      <c r="M54" s="568"/>
      <c r="N54" s="568"/>
      <c r="O54" s="568"/>
      <c r="P54" s="569"/>
    </row>
    <row r="55" spans="1:16" x14ac:dyDescent="0.25">
      <c r="A55" s="24">
        <v>38</v>
      </c>
      <c r="B55" s="24"/>
      <c r="C55" s="251" t="str">
        <f>IF(B55="","",VLOOKUP(B55,BILAGSOVERSIGT!B:M,7,FALSE))</f>
        <v/>
      </c>
      <c r="D55" s="25"/>
      <c r="E55" s="21">
        <f t="shared" si="8"/>
        <v>0</v>
      </c>
      <c r="F55" s="26"/>
      <c r="G55" s="27"/>
      <c r="H55" s="567"/>
      <c r="I55" s="568"/>
      <c r="J55" s="568"/>
      <c r="K55" s="568"/>
      <c r="L55" s="568"/>
      <c r="M55" s="568"/>
      <c r="N55" s="568"/>
      <c r="O55" s="568"/>
      <c r="P55" s="569"/>
    </row>
    <row r="56" spans="1:16" x14ac:dyDescent="0.25">
      <c r="A56" s="24">
        <v>39</v>
      </c>
      <c r="B56" s="24"/>
      <c r="C56" s="251" t="str">
        <f>IF(B56="","",VLOOKUP(B56,BILAGSOVERSIGT!B:M,7,FALSE))</f>
        <v/>
      </c>
      <c r="D56" s="25"/>
      <c r="E56" s="21">
        <f t="shared" si="8"/>
        <v>0</v>
      </c>
      <c r="F56" s="26"/>
      <c r="G56" s="27"/>
      <c r="H56" s="567"/>
      <c r="I56" s="568"/>
      <c r="J56" s="568"/>
      <c r="K56" s="568"/>
      <c r="L56" s="568"/>
      <c r="M56" s="568"/>
      <c r="N56" s="568"/>
      <c r="O56" s="568"/>
      <c r="P56" s="569"/>
    </row>
    <row r="57" spans="1:16" x14ac:dyDescent="0.25">
      <c r="A57" s="24">
        <v>40</v>
      </c>
      <c r="B57" s="20"/>
      <c r="C57" s="251" t="str">
        <f>IF(B57="","",VLOOKUP(B57,BILAGSOVERSIGT!B:M,7,FALSE))</f>
        <v/>
      </c>
      <c r="D57" s="21"/>
      <c r="E57" s="21">
        <f t="shared" si="8"/>
        <v>0</v>
      </c>
      <c r="F57" s="26"/>
      <c r="G57" s="22"/>
      <c r="H57" s="567"/>
      <c r="I57" s="568"/>
      <c r="J57" s="568"/>
      <c r="K57" s="568"/>
      <c r="L57" s="568"/>
      <c r="M57" s="568"/>
      <c r="N57" s="568"/>
      <c r="O57" s="568"/>
      <c r="P57" s="569"/>
    </row>
    <row r="58" spans="1:16" x14ac:dyDescent="0.25">
      <c r="A58" s="24">
        <v>41</v>
      </c>
      <c r="B58" s="20"/>
      <c r="C58" s="251" t="str">
        <f>IF(B58="","",VLOOKUP(B58,BILAGSOVERSIGT!B:M,7,FALSE))</f>
        <v/>
      </c>
      <c r="D58" s="21"/>
      <c r="E58" s="21">
        <f t="shared" si="8"/>
        <v>0</v>
      </c>
      <c r="F58" s="26"/>
      <c r="G58" s="22"/>
      <c r="H58" s="567"/>
      <c r="I58" s="568"/>
      <c r="J58" s="568"/>
      <c r="K58" s="568"/>
      <c r="L58" s="568"/>
      <c r="M58" s="568"/>
      <c r="N58" s="568"/>
      <c r="O58" s="568"/>
      <c r="P58" s="569"/>
    </row>
    <row r="59" spans="1:16" ht="15.75" thickBot="1" x14ac:dyDescent="0.3">
      <c r="A59" s="24">
        <v>42</v>
      </c>
      <c r="B59" s="24"/>
      <c r="C59" s="251" t="str">
        <f>IF(B59="","",VLOOKUP(B59,BILAGSOVERSIGT!B:M,7,FALSE))</f>
        <v/>
      </c>
      <c r="D59" s="25"/>
      <c r="E59" s="21">
        <f t="shared" si="8"/>
        <v>0</v>
      </c>
      <c r="F59" s="26"/>
      <c r="G59" s="27"/>
      <c r="H59" s="567"/>
      <c r="I59" s="568"/>
      <c r="J59" s="568"/>
      <c r="K59" s="568"/>
      <c r="L59" s="568"/>
      <c r="M59" s="568"/>
      <c r="N59" s="568"/>
      <c r="O59" s="568"/>
      <c r="P59" s="569"/>
    </row>
    <row r="60" spans="1:16" ht="15.75" thickBot="1" x14ac:dyDescent="0.3">
      <c r="A60" s="528" t="s">
        <v>18</v>
      </c>
      <c r="B60" s="529"/>
      <c r="C60" s="33">
        <f>SUM(C53:C59)</f>
        <v>0</v>
      </c>
      <c r="D60" s="33">
        <f>SUM(D53:D59)</f>
        <v>0</v>
      </c>
      <c r="E60" s="33">
        <f t="shared" si="7"/>
        <v>0</v>
      </c>
      <c r="F60" s="34"/>
      <c r="G60" s="70"/>
      <c r="H60" s="567"/>
      <c r="I60" s="568"/>
      <c r="J60" s="568"/>
      <c r="K60" s="568"/>
      <c r="L60" s="568"/>
      <c r="M60" s="568"/>
      <c r="N60" s="568"/>
      <c r="O60" s="568"/>
      <c r="P60" s="569"/>
    </row>
    <row r="61" spans="1:16" ht="15.75" thickBot="1" x14ac:dyDescent="0.3">
      <c r="A61" s="453" t="s">
        <v>19</v>
      </c>
      <c r="B61" s="36"/>
      <c r="C61" s="37"/>
      <c r="D61" s="37"/>
      <c r="E61" s="37"/>
      <c r="F61" s="38"/>
      <c r="G61" s="71"/>
      <c r="H61" s="567"/>
      <c r="I61" s="568"/>
      <c r="J61" s="568"/>
      <c r="K61" s="568"/>
      <c r="L61" s="568"/>
      <c r="M61" s="568"/>
      <c r="N61" s="568"/>
      <c r="O61" s="568"/>
      <c r="P61" s="569"/>
    </row>
    <row r="62" spans="1:16" x14ac:dyDescent="0.25">
      <c r="A62" s="20">
        <v>43</v>
      </c>
      <c r="B62" s="20"/>
      <c r="C62" s="251" t="str">
        <f>IF(B62="","",VLOOKUP(B62,BILAGSOVERSIGT!B:M,7,FALSE))</f>
        <v/>
      </c>
      <c r="D62" s="21"/>
      <c r="E62" s="21">
        <f t="shared" ref="E62:E68" si="9">IF(C62="",0,C62-D62)</f>
        <v>0</v>
      </c>
      <c r="F62" s="26"/>
      <c r="G62" s="22"/>
      <c r="H62" s="567"/>
      <c r="I62" s="568"/>
      <c r="J62" s="568"/>
      <c r="K62" s="568"/>
      <c r="L62" s="568"/>
      <c r="M62" s="568"/>
      <c r="N62" s="568"/>
      <c r="O62" s="568"/>
      <c r="P62" s="569"/>
    </row>
    <row r="63" spans="1:16" x14ac:dyDescent="0.25">
      <c r="A63" s="24">
        <v>44</v>
      </c>
      <c r="B63" s="24"/>
      <c r="C63" s="251" t="str">
        <f>IF(B63="","",VLOOKUP(B63,BILAGSOVERSIGT!B:M,7,FALSE))</f>
        <v/>
      </c>
      <c r="D63" s="25"/>
      <c r="E63" s="21">
        <f t="shared" si="9"/>
        <v>0</v>
      </c>
      <c r="F63" s="26"/>
      <c r="G63" s="27"/>
      <c r="H63" s="567"/>
      <c r="I63" s="568"/>
      <c r="J63" s="568"/>
      <c r="K63" s="568"/>
      <c r="L63" s="568"/>
      <c r="M63" s="568"/>
      <c r="N63" s="568"/>
      <c r="O63" s="568"/>
      <c r="P63" s="569"/>
    </row>
    <row r="64" spans="1:16" x14ac:dyDescent="0.25">
      <c r="A64" s="20">
        <v>45</v>
      </c>
      <c r="B64" s="24"/>
      <c r="C64" s="251" t="str">
        <f>IF(B64="","",VLOOKUP(B64,BILAGSOVERSIGT!B:M,7,FALSE))</f>
        <v/>
      </c>
      <c r="D64" s="25"/>
      <c r="E64" s="21">
        <f t="shared" si="9"/>
        <v>0</v>
      </c>
      <c r="F64" s="26"/>
      <c r="G64" s="27"/>
      <c r="H64" s="567"/>
      <c r="I64" s="568"/>
      <c r="J64" s="568"/>
      <c r="K64" s="568"/>
      <c r="L64" s="568"/>
      <c r="M64" s="568"/>
      <c r="N64" s="568"/>
      <c r="O64" s="568"/>
      <c r="P64" s="569"/>
    </row>
    <row r="65" spans="1:16" x14ac:dyDescent="0.25">
      <c r="A65" s="24">
        <v>46</v>
      </c>
      <c r="B65" s="24"/>
      <c r="C65" s="251" t="str">
        <f>IF(B65="","",VLOOKUP(B65,BILAGSOVERSIGT!B:M,7,FALSE))</f>
        <v/>
      </c>
      <c r="D65" s="25"/>
      <c r="E65" s="21">
        <f t="shared" si="9"/>
        <v>0</v>
      </c>
      <c r="F65" s="26"/>
      <c r="G65" s="27"/>
      <c r="H65" s="567"/>
      <c r="I65" s="568"/>
      <c r="J65" s="568"/>
      <c r="K65" s="568"/>
      <c r="L65" s="568"/>
      <c r="M65" s="568"/>
      <c r="N65" s="568"/>
      <c r="O65" s="568"/>
      <c r="P65" s="569"/>
    </row>
    <row r="66" spans="1:16" x14ac:dyDescent="0.25">
      <c r="A66" s="24">
        <v>47</v>
      </c>
      <c r="B66" s="20"/>
      <c r="C66" s="251" t="str">
        <f>IF(B66="","",VLOOKUP(B66,BILAGSOVERSIGT!B:M,7,FALSE))</f>
        <v/>
      </c>
      <c r="D66" s="21"/>
      <c r="E66" s="21">
        <f t="shared" si="9"/>
        <v>0</v>
      </c>
      <c r="F66" s="26"/>
      <c r="G66" s="22"/>
      <c r="H66" s="567"/>
      <c r="I66" s="568"/>
      <c r="J66" s="568"/>
      <c r="K66" s="568"/>
      <c r="L66" s="568"/>
      <c r="M66" s="568"/>
      <c r="N66" s="568"/>
      <c r="O66" s="568"/>
      <c r="P66" s="569"/>
    </row>
    <row r="67" spans="1:16" x14ac:dyDescent="0.25">
      <c r="A67" s="24">
        <v>48</v>
      </c>
      <c r="B67" s="20"/>
      <c r="C67" s="251" t="str">
        <f>IF(B67="","",VLOOKUP(B67,BILAGSOVERSIGT!B:M,7,FALSE))</f>
        <v/>
      </c>
      <c r="D67" s="21"/>
      <c r="E67" s="21">
        <f t="shared" si="9"/>
        <v>0</v>
      </c>
      <c r="F67" s="26"/>
      <c r="G67" s="22"/>
      <c r="H67" s="567"/>
      <c r="I67" s="568"/>
      <c r="J67" s="568"/>
      <c r="K67" s="568"/>
      <c r="L67" s="568"/>
      <c r="M67" s="568"/>
      <c r="N67" s="568"/>
      <c r="O67" s="568"/>
      <c r="P67" s="569"/>
    </row>
    <row r="68" spans="1:16" x14ac:dyDescent="0.25">
      <c r="A68" s="59">
        <v>49</v>
      </c>
      <c r="B68" s="29"/>
      <c r="C68" s="251" t="str">
        <f>IF(B68="","",VLOOKUP(B68,BILAGSOVERSIGT!B:M,7,FALSE))</f>
        <v/>
      </c>
      <c r="D68" s="30"/>
      <c r="E68" s="21">
        <f t="shared" si="9"/>
        <v>0</v>
      </c>
      <c r="F68" s="31"/>
      <c r="G68" s="32"/>
      <c r="H68" s="567"/>
      <c r="I68" s="568"/>
      <c r="J68" s="568"/>
      <c r="K68" s="568"/>
      <c r="L68" s="568"/>
      <c r="M68" s="568"/>
      <c r="N68" s="568"/>
      <c r="O68" s="568"/>
      <c r="P68" s="569"/>
    </row>
    <row r="69" spans="1:16" ht="15.75" thickBot="1" x14ac:dyDescent="0.3">
      <c r="A69" s="583" t="s">
        <v>18</v>
      </c>
      <c r="B69" s="583"/>
      <c r="C69" s="60">
        <f>SUM(C62:C68)</f>
        <v>0</v>
      </c>
      <c r="D69" s="60">
        <f>SUM(D62:D68)</f>
        <v>0</v>
      </c>
      <c r="E69" s="60">
        <f t="shared" si="7"/>
        <v>0</v>
      </c>
      <c r="F69" s="61"/>
      <c r="G69" s="27"/>
      <c r="H69" s="567"/>
      <c r="I69" s="568"/>
      <c r="J69" s="568"/>
      <c r="K69" s="568"/>
      <c r="L69" s="568"/>
      <c r="M69" s="568"/>
      <c r="N69" s="568"/>
      <c r="O69" s="568"/>
      <c r="P69" s="569"/>
    </row>
    <row r="70" spans="1:16" ht="72.75" thickBot="1" x14ac:dyDescent="0.3">
      <c r="A70" s="62" t="s">
        <v>20</v>
      </c>
      <c r="B70" s="63" t="s">
        <v>180</v>
      </c>
      <c r="C70" s="64">
        <f>C15+C24+C33+C42+C51+C60+C69</f>
        <v>0</v>
      </c>
      <c r="D70" s="65">
        <f>D15+D24+D33+D42+D51+D60+D69</f>
        <v>0</v>
      </c>
      <c r="E70" s="65">
        <f>E15+E24+E33+E42+E51+E60+E69</f>
        <v>0</v>
      </c>
      <c r="F70" s="559"/>
      <c r="G70" s="560"/>
      <c r="H70" s="567"/>
      <c r="I70" s="568"/>
      <c r="J70" s="568"/>
      <c r="K70" s="568"/>
      <c r="L70" s="568"/>
      <c r="M70" s="568"/>
      <c r="N70" s="568"/>
      <c r="O70" s="568"/>
      <c r="P70" s="569"/>
    </row>
    <row r="71" spans="1:16" ht="16.5" thickBot="1" x14ac:dyDescent="0.3">
      <c r="A71" s="66" t="s">
        <v>21</v>
      </c>
      <c r="B71" s="67"/>
      <c r="C71" s="68"/>
      <c r="D71" s="68"/>
      <c r="E71" s="65">
        <f>D70</f>
        <v>0</v>
      </c>
      <c r="F71" s="559"/>
      <c r="G71" s="560"/>
      <c r="H71" s="567"/>
      <c r="I71" s="568"/>
      <c r="J71" s="568"/>
      <c r="K71" s="568"/>
      <c r="L71" s="568"/>
      <c r="M71" s="568"/>
      <c r="N71" s="568"/>
      <c r="O71" s="568"/>
      <c r="P71" s="569"/>
    </row>
    <row r="72" spans="1:16" ht="15.75" thickBot="1" x14ac:dyDescent="0.3">
      <c r="A72" s="561" t="s">
        <v>22</v>
      </c>
      <c r="B72" s="562"/>
      <c r="C72" s="562"/>
      <c r="D72" s="563"/>
      <c r="E72" s="65">
        <f>C4-E71</f>
        <v>0</v>
      </c>
      <c r="F72" s="559"/>
      <c r="G72" s="560"/>
      <c r="H72" s="567"/>
      <c r="I72" s="568"/>
      <c r="J72" s="568"/>
      <c r="K72" s="568"/>
      <c r="L72" s="568"/>
      <c r="M72" s="568"/>
      <c r="N72" s="568"/>
      <c r="O72" s="568"/>
      <c r="P72" s="569"/>
    </row>
    <row r="73" spans="1:16" x14ac:dyDescent="0.25">
      <c r="A73" s="573"/>
      <c r="B73" s="574"/>
      <c r="C73" s="574"/>
      <c r="D73" s="574"/>
      <c r="E73" s="574"/>
      <c r="F73" s="574"/>
      <c r="G73" s="574"/>
      <c r="H73" s="567"/>
      <c r="I73" s="568"/>
      <c r="J73" s="568"/>
      <c r="K73" s="568"/>
      <c r="L73" s="568"/>
      <c r="M73" s="568"/>
      <c r="N73" s="568"/>
      <c r="O73" s="568"/>
      <c r="P73" s="569"/>
    </row>
    <row r="74" spans="1:16" ht="15.75" thickBot="1" x14ac:dyDescent="0.3">
      <c r="A74" s="575"/>
      <c r="B74" s="576"/>
      <c r="C74" s="576"/>
      <c r="D74" s="576"/>
      <c r="E74" s="576"/>
      <c r="F74" s="576"/>
      <c r="G74" s="576"/>
      <c r="H74" s="570"/>
      <c r="I74" s="571"/>
      <c r="J74" s="571"/>
      <c r="K74" s="571"/>
      <c r="L74" s="571"/>
      <c r="M74" s="571"/>
      <c r="N74" s="571"/>
      <c r="O74" s="571"/>
      <c r="P74" s="572"/>
    </row>
  </sheetData>
  <mergeCells count="19">
    <mergeCell ref="F70:G72"/>
    <mergeCell ref="A72:D72"/>
    <mergeCell ref="H44:P74"/>
    <mergeCell ref="A73:G74"/>
    <mergeCell ref="H35:P41"/>
    <mergeCell ref="A42:B42"/>
    <mergeCell ref="A51:B51"/>
    <mergeCell ref="A60:B60"/>
    <mergeCell ref="A69:B69"/>
    <mergeCell ref="A33:B33"/>
    <mergeCell ref="A1:G1"/>
    <mergeCell ref="H2:X4"/>
    <mergeCell ref="H6:P6"/>
    <mergeCell ref="H8:P15"/>
    <mergeCell ref="A15:B15"/>
    <mergeCell ref="H16:P16"/>
    <mergeCell ref="H17:X22"/>
    <mergeCell ref="A24:B24"/>
    <mergeCell ref="H26:X31"/>
  </mergeCells>
  <conditionalFormatting sqref="C70">
    <cfRule type="expression" dxfId="1" priority="1">
      <formula>C70&lt;(C4/4)</formula>
    </cfRule>
    <cfRule type="expression" dxfId="0" priority="2">
      <formula>C70&gt;=(C4/4)</formula>
    </cfRule>
  </conditionalFormatting>
  <dataValidations count="1">
    <dataValidation type="list" allowBlank="1" showInputMessage="1" showErrorMessage="1" sqref="F8:F69" xr:uid="{AF9D3B40-09F0-4064-807E-6CC8DBAB1ED5}">
      <formula1>$AC$1:$AC$4</formula1>
    </dataValidation>
  </dataValidations>
  <pageMargins left="0.70866141732283472" right="0.70866141732283472" top="0.74803149606299213" bottom="0.74803149606299213" header="0.31496062992125984" footer="0.31496062992125984"/>
  <pageSetup paperSize="8" scale="65" orientation="portrait" r:id="rId1"/>
  <headerFooter>
    <oddHeader>&amp;C&amp;"-,Fed"&amp;20NaturErhvervstyrelsen Center for Erhverv</oddHeader>
    <oddFooter>&amp;LVersion 6
Dato 24. november 2014&amp;C&amp;P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N158"/>
  <sheetViews>
    <sheetView zoomScale="70" zoomScaleNormal="70" workbookViewId="0">
      <selection activeCell="E9" sqref="E9"/>
    </sheetView>
  </sheetViews>
  <sheetFormatPr defaultColWidth="9.140625" defaultRowHeight="12.75" x14ac:dyDescent="0.2"/>
  <cols>
    <col min="1" max="1" width="46.85546875" style="241" customWidth="1"/>
    <col min="2" max="2" width="16.5703125" style="242" customWidth="1"/>
    <col min="3" max="3" width="44.7109375" style="241" bestFit="1" customWidth="1"/>
    <col min="4" max="4" width="42.140625" style="241" customWidth="1"/>
    <col min="5" max="5" width="14.85546875" style="242" customWidth="1"/>
    <col min="6" max="6" width="16" style="242" customWidth="1"/>
    <col min="7" max="7" width="17.7109375" style="243" customWidth="1"/>
    <col min="8" max="8" width="40.7109375" style="242" customWidth="1"/>
    <col min="9" max="9" width="25.85546875" style="243" customWidth="1"/>
    <col min="10" max="10" width="39.7109375" style="244" bestFit="1" customWidth="1"/>
    <col min="11" max="11" width="25" style="244" customWidth="1"/>
    <col min="12" max="12" width="29.28515625" style="245" customWidth="1"/>
    <col min="13" max="13" width="32.140625" style="242" customWidth="1"/>
    <col min="14" max="14" width="32.85546875" style="242" customWidth="1"/>
    <col min="15" max="16384" width="9.140625" style="242"/>
  </cols>
  <sheetData>
    <row r="1" spans="1:14" s="84" customFormat="1" ht="294.75" customHeight="1" thickBot="1" x14ac:dyDescent="0.3">
      <c r="A1" s="75" t="s">
        <v>33</v>
      </c>
      <c r="B1" s="76" t="s">
        <v>34</v>
      </c>
      <c r="C1" s="77" t="s">
        <v>35</v>
      </c>
      <c r="D1" s="77" t="s">
        <v>36</v>
      </c>
      <c r="E1" s="76" t="s">
        <v>37</v>
      </c>
      <c r="F1" s="78" t="s">
        <v>38</v>
      </c>
      <c r="G1" s="79" t="s">
        <v>39</v>
      </c>
      <c r="H1" s="80" t="s">
        <v>40</v>
      </c>
      <c r="I1" s="79" t="s">
        <v>41</v>
      </c>
      <c r="J1" s="81" t="s">
        <v>42</v>
      </c>
      <c r="K1" s="81" t="s">
        <v>43</v>
      </c>
      <c r="L1" s="82" t="s">
        <v>44</v>
      </c>
      <c r="M1" s="76" t="s">
        <v>55</v>
      </c>
      <c r="N1" s="83"/>
    </row>
    <row r="2" spans="1:14" s="84" customFormat="1" ht="39" customHeight="1" thickBot="1" x14ac:dyDescent="0.25">
      <c r="A2" s="85" t="s">
        <v>79</v>
      </c>
      <c r="B2" s="86"/>
      <c r="C2" s="87"/>
      <c r="D2" s="87"/>
      <c r="E2" s="88"/>
      <c r="F2" s="88"/>
      <c r="G2" s="89"/>
      <c r="H2" s="88"/>
      <c r="I2" s="89"/>
      <c r="J2" s="90"/>
      <c r="K2" s="91"/>
      <c r="L2" s="91"/>
      <c r="M2" s="91"/>
      <c r="N2" s="92"/>
    </row>
    <row r="3" spans="1:14" s="84" customFormat="1" ht="20.25" customHeight="1" x14ac:dyDescent="0.2">
      <c r="A3" s="93"/>
      <c r="B3" s="94"/>
      <c r="C3" s="95"/>
      <c r="D3" s="95"/>
      <c r="E3" s="248"/>
      <c r="F3" s="249"/>
      <c r="G3" s="96"/>
      <c r="H3" s="97">
        <v>0</v>
      </c>
      <c r="I3" s="98"/>
      <c r="J3" s="99"/>
      <c r="K3" s="100"/>
      <c r="L3" s="101"/>
      <c r="M3" s="102"/>
      <c r="N3" s="103"/>
    </row>
    <row r="4" spans="1:14" s="84" customFormat="1" ht="20.25" customHeight="1" x14ac:dyDescent="0.2">
      <c r="A4" s="104"/>
      <c r="B4" s="105"/>
      <c r="C4" s="106"/>
      <c r="D4" s="106"/>
      <c r="E4" s="107"/>
      <c r="F4" s="108"/>
      <c r="G4" s="109"/>
      <c r="H4" s="97">
        <v>0</v>
      </c>
      <c r="I4" s="110"/>
      <c r="J4" s="99"/>
      <c r="K4" s="100"/>
      <c r="L4" s="101"/>
      <c r="M4" s="102"/>
      <c r="N4" s="103"/>
    </row>
    <row r="5" spans="1:14" s="84" customFormat="1" ht="17.25" customHeight="1" x14ac:dyDescent="0.2">
      <c r="A5" s="104"/>
      <c r="B5" s="111"/>
      <c r="C5" s="106"/>
      <c r="D5" s="106"/>
      <c r="E5" s="112"/>
      <c r="F5" s="112"/>
      <c r="G5" s="113"/>
      <c r="H5" s="97">
        <v>0</v>
      </c>
      <c r="I5" s="110"/>
      <c r="J5" s="99"/>
      <c r="K5" s="100"/>
      <c r="L5" s="101"/>
      <c r="M5" s="102"/>
      <c r="N5" s="103"/>
    </row>
    <row r="6" spans="1:14" s="84" customFormat="1" ht="20.25" customHeight="1" x14ac:dyDescent="0.2">
      <c r="A6" s="104"/>
      <c r="B6" s="111"/>
      <c r="C6" s="106"/>
      <c r="D6" s="106"/>
      <c r="E6" s="112"/>
      <c r="F6" s="112"/>
      <c r="G6" s="113"/>
      <c r="H6" s="97">
        <v>0</v>
      </c>
      <c r="I6" s="110"/>
      <c r="J6" s="99"/>
      <c r="K6" s="100"/>
      <c r="L6" s="101"/>
      <c r="M6" s="102"/>
      <c r="N6" s="114"/>
    </row>
    <row r="7" spans="1:14" s="84" customFormat="1" ht="17.25" customHeight="1" x14ac:dyDescent="0.2">
      <c r="A7" s="104"/>
      <c r="B7" s="111"/>
      <c r="C7" s="106"/>
      <c r="D7" s="106"/>
      <c r="E7" s="112"/>
      <c r="F7" s="112"/>
      <c r="G7" s="113"/>
      <c r="H7" s="97">
        <v>0</v>
      </c>
      <c r="I7" s="110"/>
      <c r="J7" s="99"/>
      <c r="K7" s="100"/>
      <c r="L7" s="101"/>
      <c r="M7" s="102"/>
      <c r="N7" s="114"/>
    </row>
    <row r="8" spans="1:14" s="84" customFormat="1" ht="18.75" customHeight="1" x14ac:dyDescent="0.2">
      <c r="A8" s="104"/>
      <c r="B8" s="111"/>
      <c r="C8" s="106"/>
      <c r="D8" s="106"/>
      <c r="E8" s="112"/>
      <c r="F8" s="112"/>
      <c r="G8" s="113"/>
      <c r="H8" s="97">
        <v>0</v>
      </c>
      <c r="I8" s="110"/>
      <c r="J8" s="99"/>
      <c r="K8" s="100"/>
      <c r="L8" s="101"/>
      <c r="M8" s="102"/>
      <c r="N8" s="114"/>
    </row>
    <row r="9" spans="1:14" s="84" customFormat="1" ht="15" x14ac:dyDescent="0.2">
      <c r="A9" s="104"/>
      <c r="B9" s="111"/>
      <c r="C9" s="106"/>
      <c r="D9" s="106"/>
      <c r="E9" s="112"/>
      <c r="F9" s="112"/>
      <c r="G9" s="113"/>
      <c r="H9" s="97">
        <v>0</v>
      </c>
      <c r="I9" s="110"/>
      <c r="J9" s="99"/>
      <c r="K9" s="100"/>
      <c r="L9" s="101"/>
      <c r="M9" s="102"/>
      <c r="N9" s="114"/>
    </row>
    <row r="10" spans="1:14" s="84" customFormat="1" ht="15" x14ac:dyDescent="0.2">
      <c r="A10" s="104"/>
      <c r="B10" s="111"/>
      <c r="C10" s="106"/>
      <c r="D10" s="106"/>
      <c r="E10" s="112"/>
      <c r="F10" s="112"/>
      <c r="G10" s="113"/>
      <c r="H10" s="97">
        <v>0</v>
      </c>
      <c r="I10" s="110"/>
      <c r="J10" s="99"/>
      <c r="K10" s="100"/>
      <c r="L10" s="101"/>
      <c r="M10" s="102"/>
      <c r="N10" s="114"/>
    </row>
    <row r="11" spans="1:14" s="84" customFormat="1" ht="15" x14ac:dyDescent="0.2">
      <c r="A11" s="104"/>
      <c r="B11" s="111"/>
      <c r="C11" s="106"/>
      <c r="D11" s="106"/>
      <c r="E11" s="112"/>
      <c r="F11" s="112"/>
      <c r="G11" s="113"/>
      <c r="H11" s="97">
        <v>0</v>
      </c>
      <c r="I11" s="110"/>
      <c r="J11" s="99"/>
      <c r="K11" s="100"/>
      <c r="L11" s="101"/>
      <c r="M11" s="102"/>
      <c r="N11" s="114"/>
    </row>
    <row r="12" spans="1:14" s="84" customFormat="1" ht="15" x14ac:dyDescent="0.2">
      <c r="A12" s="104"/>
      <c r="B12" s="111"/>
      <c r="C12" s="106"/>
      <c r="D12" s="106"/>
      <c r="E12" s="112"/>
      <c r="F12" s="112"/>
      <c r="G12" s="113"/>
      <c r="H12" s="97">
        <v>0</v>
      </c>
      <c r="I12" s="110"/>
      <c r="J12" s="99"/>
      <c r="K12" s="100"/>
      <c r="L12" s="101"/>
      <c r="M12" s="102"/>
      <c r="N12" s="114"/>
    </row>
    <row r="13" spans="1:14" s="84" customFormat="1" ht="15" x14ac:dyDescent="0.2">
      <c r="A13" s="104"/>
      <c r="B13" s="111"/>
      <c r="C13" s="106"/>
      <c r="D13" s="106"/>
      <c r="E13" s="112"/>
      <c r="F13" s="112"/>
      <c r="G13" s="113"/>
      <c r="H13" s="97">
        <v>0</v>
      </c>
      <c r="I13" s="110"/>
      <c r="J13" s="99"/>
      <c r="K13" s="100"/>
      <c r="L13" s="101"/>
      <c r="M13" s="102"/>
      <c r="N13" s="114"/>
    </row>
    <row r="14" spans="1:14" s="84" customFormat="1" ht="15" x14ac:dyDescent="0.2">
      <c r="A14" s="104"/>
      <c r="B14" s="111"/>
      <c r="C14" s="106"/>
      <c r="D14" s="106"/>
      <c r="E14" s="115"/>
      <c r="F14" s="115"/>
      <c r="G14" s="113"/>
      <c r="H14" s="97">
        <v>0</v>
      </c>
      <c r="I14" s="110"/>
      <c r="J14" s="99"/>
      <c r="K14" s="100"/>
      <c r="L14" s="101"/>
      <c r="M14" s="102"/>
      <c r="N14" s="114"/>
    </row>
    <row r="15" spans="1:14" s="84" customFormat="1" ht="15.75" thickBot="1" x14ac:dyDescent="0.25">
      <c r="A15" s="116"/>
      <c r="B15" s="117"/>
      <c r="C15" s="118"/>
      <c r="D15" s="118"/>
      <c r="E15" s="119"/>
      <c r="F15" s="119"/>
      <c r="G15" s="120"/>
      <c r="H15" s="97">
        <v>0</v>
      </c>
      <c r="I15" s="121"/>
      <c r="J15" s="99"/>
      <c r="K15" s="100"/>
      <c r="L15" s="101"/>
      <c r="M15" s="102"/>
      <c r="N15" s="114"/>
    </row>
    <row r="16" spans="1:14" s="84" customFormat="1" ht="38.25" customHeight="1" thickBot="1" x14ac:dyDescent="0.25">
      <c r="A16" s="122" t="s">
        <v>18</v>
      </c>
      <c r="B16" s="123"/>
      <c r="C16" s="124"/>
      <c r="D16" s="124"/>
      <c r="E16" s="125"/>
      <c r="F16" s="125"/>
      <c r="G16" s="126"/>
      <c r="H16" s="127">
        <f>SUM(H3:H15)</f>
        <v>0</v>
      </c>
      <c r="I16" s="128"/>
      <c r="J16" s="129">
        <v>0</v>
      </c>
      <c r="K16" s="130">
        <f>H16+J16</f>
        <v>0</v>
      </c>
      <c r="L16" s="131"/>
      <c r="M16" s="132">
        <f>L16*1.1</f>
        <v>0</v>
      </c>
      <c r="N16" s="133">
        <f>IF(K16&lt;M16,K16,M16)-J16</f>
        <v>0</v>
      </c>
    </row>
    <row r="17" spans="1:14" s="84" customFormat="1" ht="39" customHeight="1" thickBot="1" x14ac:dyDescent="0.25">
      <c r="A17" s="134"/>
      <c r="B17" s="86"/>
      <c r="C17" s="87"/>
      <c r="D17" s="87"/>
      <c r="E17" s="88"/>
      <c r="F17" s="88"/>
      <c r="G17" s="89"/>
      <c r="H17" s="135"/>
      <c r="I17" s="89"/>
      <c r="J17" s="136"/>
      <c r="K17" s="137"/>
      <c r="L17" s="147"/>
      <c r="M17" s="138"/>
      <c r="N17" s="139"/>
    </row>
    <row r="18" spans="1:14" s="84" customFormat="1" ht="15" x14ac:dyDescent="0.2">
      <c r="A18" s="93"/>
      <c r="B18" s="140"/>
      <c r="C18" s="141"/>
      <c r="D18" s="141"/>
      <c r="E18" s="142"/>
      <c r="F18" s="143"/>
      <c r="G18" s="113"/>
      <c r="H18" s="97">
        <v>0</v>
      </c>
      <c r="I18" s="144"/>
      <c r="J18" s="145"/>
      <c r="K18" s="146"/>
      <c r="M18" s="148"/>
      <c r="N18" s="149"/>
    </row>
    <row r="19" spans="1:14" s="84" customFormat="1" ht="15" x14ac:dyDescent="0.2">
      <c r="A19" s="104"/>
      <c r="B19" s="150"/>
      <c r="C19" s="106"/>
      <c r="D19" s="106"/>
      <c r="E19" s="112"/>
      <c r="F19" s="151"/>
      <c r="G19" s="152"/>
      <c r="H19" s="97">
        <v>0</v>
      </c>
      <c r="I19" s="110"/>
      <c r="J19" s="145"/>
      <c r="K19" s="146"/>
      <c r="L19" s="147"/>
      <c r="M19" s="148"/>
      <c r="N19" s="149"/>
    </row>
    <row r="20" spans="1:14" s="84" customFormat="1" ht="15" x14ac:dyDescent="0.2">
      <c r="A20" s="104"/>
      <c r="B20" s="150"/>
      <c r="C20" s="106"/>
      <c r="D20" s="106"/>
      <c r="E20" s="112"/>
      <c r="F20" s="151"/>
      <c r="G20" s="152"/>
      <c r="H20" s="97">
        <v>0</v>
      </c>
      <c r="I20" s="110"/>
      <c r="J20" s="145"/>
      <c r="K20" s="146"/>
      <c r="L20" s="147"/>
      <c r="M20" s="148"/>
      <c r="N20" s="149"/>
    </row>
    <row r="21" spans="1:14" s="84" customFormat="1" ht="15" x14ac:dyDescent="0.2">
      <c r="A21" s="104"/>
      <c r="B21" s="150"/>
      <c r="C21" s="106"/>
      <c r="D21" s="106"/>
      <c r="E21" s="112"/>
      <c r="F21" s="151"/>
      <c r="G21" s="152"/>
      <c r="H21" s="97">
        <v>0</v>
      </c>
      <c r="I21" s="110"/>
      <c r="J21" s="145"/>
      <c r="K21" s="146"/>
      <c r="L21" s="147"/>
      <c r="M21" s="148"/>
      <c r="N21" s="153"/>
    </row>
    <row r="22" spans="1:14" s="84" customFormat="1" ht="15" x14ac:dyDescent="0.2">
      <c r="A22" s="104"/>
      <c r="B22" s="150"/>
      <c r="C22" s="106"/>
      <c r="D22" s="106"/>
      <c r="E22" s="112"/>
      <c r="F22" s="151"/>
      <c r="G22" s="152"/>
      <c r="H22" s="97">
        <v>0</v>
      </c>
      <c r="I22" s="110"/>
      <c r="J22" s="145"/>
      <c r="K22" s="146"/>
      <c r="L22" s="147"/>
      <c r="M22" s="148"/>
      <c r="N22" s="153"/>
    </row>
    <row r="23" spans="1:14" s="84" customFormat="1" ht="15" x14ac:dyDescent="0.2">
      <c r="A23" s="104"/>
      <c r="B23" s="150"/>
      <c r="C23" s="106"/>
      <c r="D23" s="106"/>
      <c r="E23" s="112"/>
      <c r="F23" s="151"/>
      <c r="G23" s="152"/>
      <c r="H23" s="97">
        <v>0</v>
      </c>
      <c r="I23" s="110"/>
      <c r="J23" s="145"/>
      <c r="K23" s="146"/>
      <c r="L23" s="147"/>
      <c r="M23" s="148"/>
      <c r="N23" s="153"/>
    </row>
    <row r="24" spans="1:14" s="84" customFormat="1" ht="15" x14ac:dyDescent="0.2">
      <c r="A24" s="104"/>
      <c r="B24" s="150"/>
      <c r="C24" s="106"/>
      <c r="D24" s="106"/>
      <c r="E24" s="112"/>
      <c r="F24" s="112"/>
      <c r="G24" s="152"/>
      <c r="H24" s="97">
        <v>0</v>
      </c>
      <c r="I24" s="110"/>
      <c r="J24" s="145"/>
      <c r="K24" s="146"/>
      <c r="L24" s="147"/>
      <c r="M24" s="148"/>
      <c r="N24" s="153"/>
    </row>
    <row r="25" spans="1:14" s="84" customFormat="1" ht="15" x14ac:dyDescent="0.2">
      <c r="A25" s="104"/>
      <c r="B25" s="150"/>
      <c r="C25" s="154"/>
      <c r="D25" s="106"/>
      <c r="E25" s="112"/>
      <c r="F25" s="112"/>
      <c r="G25" s="152"/>
      <c r="H25" s="97">
        <v>0</v>
      </c>
      <c r="I25" s="110"/>
      <c r="J25" s="145"/>
      <c r="K25" s="146"/>
      <c r="L25" s="147"/>
      <c r="M25" s="148"/>
      <c r="N25" s="153"/>
    </row>
    <row r="26" spans="1:14" s="84" customFormat="1" ht="15" x14ac:dyDescent="0.2">
      <c r="A26" s="104"/>
      <c r="B26" s="150"/>
      <c r="C26" s="106"/>
      <c r="D26" s="106"/>
      <c r="E26" s="112"/>
      <c r="F26" s="112"/>
      <c r="G26" s="152"/>
      <c r="H26" s="97">
        <v>0</v>
      </c>
      <c r="I26" s="110"/>
      <c r="J26" s="145"/>
      <c r="K26" s="146"/>
      <c r="L26" s="147"/>
      <c r="M26" s="148"/>
      <c r="N26" s="153"/>
    </row>
    <row r="27" spans="1:14" s="84" customFormat="1" ht="15" x14ac:dyDescent="0.2">
      <c r="A27" s="104"/>
      <c r="B27" s="150"/>
      <c r="C27" s="106"/>
      <c r="D27" s="106"/>
      <c r="E27" s="112"/>
      <c r="F27" s="112"/>
      <c r="G27" s="152"/>
      <c r="H27" s="97">
        <v>0</v>
      </c>
      <c r="I27" s="110"/>
      <c r="J27" s="145"/>
      <c r="K27" s="146"/>
      <c r="L27" s="147"/>
      <c r="M27" s="148"/>
      <c r="N27" s="153"/>
    </row>
    <row r="28" spans="1:14" s="84" customFormat="1" ht="15" x14ac:dyDescent="0.2">
      <c r="A28" s="104"/>
      <c r="B28" s="150"/>
      <c r="C28" s="106"/>
      <c r="D28" s="106"/>
      <c r="E28" s="112"/>
      <c r="F28" s="112"/>
      <c r="G28" s="152"/>
      <c r="H28" s="97">
        <v>0</v>
      </c>
      <c r="I28" s="110"/>
      <c r="J28" s="145"/>
      <c r="K28" s="146"/>
      <c r="L28" s="147"/>
      <c r="M28" s="148"/>
      <c r="N28" s="153"/>
    </row>
    <row r="29" spans="1:14" s="84" customFormat="1" ht="15" x14ac:dyDescent="0.2">
      <c r="A29" s="104"/>
      <c r="B29" s="150"/>
      <c r="C29" s="106"/>
      <c r="D29" s="106"/>
      <c r="E29" s="112"/>
      <c r="F29" s="112"/>
      <c r="G29" s="152"/>
      <c r="H29" s="97">
        <v>0</v>
      </c>
      <c r="I29" s="110"/>
      <c r="J29" s="145"/>
      <c r="K29" s="146"/>
      <c r="L29" s="147"/>
      <c r="M29" s="148"/>
      <c r="N29" s="153"/>
    </row>
    <row r="30" spans="1:14" s="84" customFormat="1" ht="15" x14ac:dyDescent="0.2">
      <c r="A30" s="104"/>
      <c r="B30" s="150"/>
      <c r="C30" s="106"/>
      <c r="D30" s="106"/>
      <c r="E30" s="112"/>
      <c r="F30" s="112"/>
      <c r="G30" s="152"/>
      <c r="H30" s="97">
        <v>0</v>
      </c>
      <c r="I30" s="110"/>
      <c r="J30" s="145"/>
      <c r="K30" s="146"/>
      <c r="L30" s="147"/>
      <c r="M30" s="148"/>
      <c r="N30" s="153"/>
    </row>
    <row r="31" spans="1:14" s="84" customFormat="1" ht="15" x14ac:dyDescent="0.2">
      <c r="A31" s="104"/>
      <c r="B31" s="150"/>
      <c r="C31" s="155"/>
      <c r="D31" s="106"/>
      <c r="E31" s="112"/>
      <c r="F31" s="112"/>
      <c r="G31" s="152"/>
      <c r="H31" s="97">
        <v>0</v>
      </c>
      <c r="I31" s="110"/>
      <c r="J31" s="145"/>
      <c r="K31" s="146"/>
      <c r="L31" s="147"/>
      <c r="M31" s="148"/>
      <c r="N31" s="153"/>
    </row>
    <row r="32" spans="1:14" s="84" customFormat="1" ht="15" x14ac:dyDescent="0.2">
      <c r="A32" s="104"/>
      <c r="B32" s="150"/>
      <c r="C32" s="106"/>
      <c r="D32" s="106"/>
      <c r="E32" s="112"/>
      <c r="F32" s="112"/>
      <c r="G32" s="152"/>
      <c r="H32" s="97">
        <v>0</v>
      </c>
      <c r="I32" s="110"/>
      <c r="J32" s="145"/>
      <c r="K32" s="146"/>
      <c r="L32" s="147"/>
      <c r="M32" s="148"/>
      <c r="N32" s="153"/>
    </row>
    <row r="33" spans="1:14" s="84" customFormat="1" ht="15.75" thickBot="1" x14ac:dyDescent="0.25">
      <c r="A33" s="116"/>
      <c r="B33" s="156"/>
      <c r="C33" s="118"/>
      <c r="D33" s="118"/>
      <c r="E33" s="119"/>
      <c r="F33" s="119"/>
      <c r="G33" s="157"/>
      <c r="H33" s="97">
        <v>0</v>
      </c>
      <c r="I33" s="121"/>
      <c r="J33" s="145"/>
      <c r="K33" s="146"/>
      <c r="L33" s="147"/>
      <c r="M33" s="148"/>
      <c r="N33" s="153"/>
    </row>
    <row r="34" spans="1:14" s="84" customFormat="1" ht="38.25" customHeight="1" thickBot="1" x14ac:dyDescent="0.25">
      <c r="A34" s="122" t="s">
        <v>18</v>
      </c>
      <c r="B34" s="123"/>
      <c r="C34" s="124"/>
      <c r="D34" s="124"/>
      <c r="E34" s="125"/>
      <c r="F34" s="125"/>
      <c r="G34" s="126"/>
      <c r="H34" s="127">
        <f>SUM(H18:H33)</f>
        <v>0</v>
      </c>
      <c r="I34" s="128"/>
      <c r="J34" s="129">
        <v>0</v>
      </c>
      <c r="K34" s="158">
        <f>H34+J34</f>
        <v>0</v>
      </c>
      <c r="L34" s="131">
        <v>0</v>
      </c>
      <c r="M34" s="132">
        <f>L34*1.1</f>
        <v>0</v>
      </c>
      <c r="N34" s="133">
        <f>IF(K34&lt;M34,K34,M34)-J34</f>
        <v>0</v>
      </c>
    </row>
    <row r="35" spans="1:14" s="84" customFormat="1" ht="39" customHeight="1" thickBot="1" x14ac:dyDescent="0.25">
      <c r="A35" s="134"/>
      <c r="B35" s="86"/>
      <c r="C35" s="87"/>
      <c r="D35" s="87"/>
      <c r="E35" s="88"/>
      <c r="F35" s="88"/>
      <c r="G35" s="89"/>
      <c r="H35" s="135"/>
      <c r="I35" s="159"/>
      <c r="J35" s="160"/>
      <c r="K35" s="161"/>
      <c r="L35" s="147"/>
      <c r="M35" s="148"/>
      <c r="N35" s="139"/>
    </row>
    <row r="36" spans="1:14" s="84" customFormat="1" ht="15" x14ac:dyDescent="0.2">
      <c r="A36" s="93"/>
      <c r="B36" s="162"/>
      <c r="C36" s="141"/>
      <c r="D36" s="141"/>
      <c r="E36" s="142"/>
      <c r="F36" s="143"/>
      <c r="G36" s="189"/>
      <c r="H36" s="190">
        <v>0</v>
      </c>
      <c r="I36" s="163"/>
      <c r="J36" s="160"/>
      <c r="K36" s="161"/>
      <c r="L36" s="147"/>
      <c r="M36" s="148"/>
      <c r="N36" s="149"/>
    </row>
    <row r="37" spans="1:14" s="84" customFormat="1" ht="15" x14ac:dyDescent="0.2">
      <c r="A37" s="104"/>
      <c r="B37" s="164"/>
      <c r="C37" s="165"/>
      <c r="D37" s="165"/>
      <c r="E37" s="115"/>
      <c r="F37" s="115"/>
      <c r="G37" s="152"/>
      <c r="H37" s="166">
        <v>0</v>
      </c>
      <c r="I37" s="167"/>
      <c r="J37" s="160"/>
      <c r="K37" s="161"/>
      <c r="L37" s="147"/>
      <c r="M37" s="148"/>
      <c r="N37" s="149"/>
    </row>
    <row r="38" spans="1:14" s="84" customFormat="1" ht="15" x14ac:dyDescent="0.2">
      <c r="A38" s="104"/>
      <c r="B38" s="164"/>
      <c r="C38" s="106"/>
      <c r="D38" s="106"/>
      <c r="E38" s="115"/>
      <c r="F38" s="115"/>
      <c r="G38" s="152"/>
      <c r="H38" s="166">
        <v>0</v>
      </c>
      <c r="I38" s="167"/>
      <c r="J38" s="160"/>
      <c r="K38" s="161"/>
      <c r="L38" s="147"/>
      <c r="M38" s="148"/>
      <c r="N38" s="149"/>
    </row>
    <row r="39" spans="1:14" s="84" customFormat="1" ht="15" x14ac:dyDescent="0.2">
      <c r="A39" s="104"/>
      <c r="B39" s="164"/>
      <c r="C39" s="106"/>
      <c r="D39" s="106"/>
      <c r="E39" s="115"/>
      <c r="F39" s="115"/>
      <c r="G39" s="152"/>
      <c r="H39" s="166">
        <v>0</v>
      </c>
      <c r="I39" s="167"/>
      <c r="J39" s="160"/>
      <c r="K39" s="161"/>
      <c r="L39" s="147"/>
      <c r="M39" s="148"/>
      <c r="N39" s="153"/>
    </row>
    <row r="40" spans="1:14" s="84" customFormat="1" ht="15" x14ac:dyDescent="0.2">
      <c r="A40" s="104"/>
      <c r="B40" s="164"/>
      <c r="C40" s="106"/>
      <c r="D40" s="106"/>
      <c r="E40" s="115"/>
      <c r="F40" s="115"/>
      <c r="G40" s="152"/>
      <c r="H40" s="166">
        <v>0</v>
      </c>
      <c r="I40" s="167"/>
      <c r="J40" s="160"/>
      <c r="K40" s="161"/>
      <c r="L40" s="147"/>
      <c r="M40" s="148"/>
      <c r="N40" s="153"/>
    </row>
    <row r="41" spans="1:14" s="84" customFormat="1" ht="15" x14ac:dyDescent="0.2">
      <c r="A41" s="104"/>
      <c r="B41" s="164"/>
      <c r="C41" s="106"/>
      <c r="D41" s="106"/>
      <c r="E41" s="115"/>
      <c r="F41" s="115"/>
      <c r="G41" s="152"/>
      <c r="H41" s="166">
        <v>0</v>
      </c>
      <c r="I41" s="167"/>
      <c r="J41" s="160"/>
      <c r="K41" s="161"/>
      <c r="L41" s="147"/>
      <c r="M41" s="148"/>
      <c r="N41" s="153"/>
    </row>
    <row r="42" spans="1:14" s="84" customFormat="1" ht="15" x14ac:dyDescent="0.2">
      <c r="A42" s="104"/>
      <c r="B42" s="164"/>
      <c r="C42" s="106"/>
      <c r="D42" s="106"/>
      <c r="E42" s="115"/>
      <c r="F42" s="115"/>
      <c r="G42" s="152"/>
      <c r="H42" s="166">
        <v>0</v>
      </c>
      <c r="I42" s="167"/>
      <c r="J42" s="160"/>
      <c r="K42" s="161"/>
      <c r="L42" s="147"/>
      <c r="M42" s="148"/>
      <c r="N42" s="153"/>
    </row>
    <row r="43" spans="1:14" s="84" customFormat="1" ht="15" x14ac:dyDescent="0.2">
      <c r="A43" s="104"/>
      <c r="B43" s="164"/>
      <c r="C43" s="106"/>
      <c r="D43" s="106"/>
      <c r="E43" s="115"/>
      <c r="F43" s="115"/>
      <c r="G43" s="152"/>
      <c r="H43" s="166">
        <v>0</v>
      </c>
      <c r="I43" s="167"/>
      <c r="J43" s="160"/>
      <c r="K43" s="161"/>
      <c r="L43" s="147"/>
      <c r="M43" s="148"/>
      <c r="N43" s="153"/>
    </row>
    <row r="44" spans="1:14" s="84" customFormat="1" ht="15" x14ac:dyDescent="0.2">
      <c r="A44" s="104"/>
      <c r="B44" s="164"/>
      <c r="C44" s="106"/>
      <c r="D44" s="106"/>
      <c r="E44" s="151"/>
      <c r="F44" s="112"/>
      <c r="G44" s="152"/>
      <c r="H44" s="166">
        <v>0</v>
      </c>
      <c r="I44" s="167"/>
      <c r="J44" s="160"/>
      <c r="K44" s="161"/>
      <c r="L44" s="147"/>
      <c r="M44" s="148"/>
      <c r="N44" s="153"/>
    </row>
    <row r="45" spans="1:14" s="84" customFormat="1" ht="15" x14ac:dyDescent="0.2">
      <c r="A45" s="104"/>
      <c r="B45" s="164"/>
      <c r="C45" s="106"/>
      <c r="D45" s="106"/>
      <c r="E45" s="151"/>
      <c r="F45" s="112"/>
      <c r="G45" s="152"/>
      <c r="H45" s="166">
        <v>0</v>
      </c>
      <c r="I45" s="167"/>
      <c r="J45" s="160"/>
      <c r="K45" s="161"/>
      <c r="L45" s="147"/>
      <c r="M45" s="148"/>
      <c r="N45" s="153"/>
    </row>
    <row r="46" spans="1:14" s="84" customFormat="1" ht="15" x14ac:dyDescent="0.2">
      <c r="A46" s="104"/>
      <c r="B46" s="164"/>
      <c r="C46" s="106"/>
      <c r="D46" s="106"/>
      <c r="E46" s="151"/>
      <c r="F46" s="112"/>
      <c r="G46" s="152"/>
      <c r="H46" s="166">
        <v>0</v>
      </c>
      <c r="I46" s="167"/>
      <c r="J46" s="160"/>
      <c r="K46" s="161"/>
      <c r="L46" s="147"/>
      <c r="M46" s="148"/>
      <c r="N46" s="153"/>
    </row>
    <row r="47" spans="1:14" s="84" customFormat="1" ht="15" x14ac:dyDescent="0.2">
      <c r="A47" s="104"/>
      <c r="B47" s="164"/>
      <c r="C47" s="106"/>
      <c r="D47" s="106"/>
      <c r="E47" s="151"/>
      <c r="F47" s="112"/>
      <c r="G47" s="152"/>
      <c r="H47" s="166">
        <v>0</v>
      </c>
      <c r="I47" s="167"/>
      <c r="J47" s="160"/>
      <c r="K47" s="161"/>
      <c r="L47" s="147"/>
      <c r="M47" s="148"/>
      <c r="N47" s="153"/>
    </row>
    <row r="48" spans="1:14" s="84" customFormat="1" ht="15" x14ac:dyDescent="0.2">
      <c r="A48" s="104"/>
      <c r="B48" s="164"/>
      <c r="C48" s="106"/>
      <c r="D48" s="106"/>
      <c r="E48" s="151"/>
      <c r="F48" s="112"/>
      <c r="G48" s="152"/>
      <c r="H48" s="166">
        <v>0</v>
      </c>
      <c r="I48" s="167"/>
      <c r="J48" s="160"/>
      <c r="K48" s="161"/>
      <c r="L48" s="147"/>
      <c r="M48" s="148"/>
      <c r="N48" s="153"/>
    </row>
    <row r="49" spans="1:14" s="84" customFormat="1" ht="15" x14ac:dyDescent="0.2">
      <c r="A49" s="104"/>
      <c r="B49" s="164"/>
      <c r="C49" s="106"/>
      <c r="D49" s="106"/>
      <c r="E49" s="151"/>
      <c r="F49" s="112"/>
      <c r="G49" s="152"/>
      <c r="H49" s="166">
        <v>0</v>
      </c>
      <c r="I49" s="167"/>
      <c r="J49" s="160"/>
      <c r="K49" s="161"/>
      <c r="L49" s="147"/>
      <c r="M49" s="148"/>
      <c r="N49" s="153"/>
    </row>
    <row r="50" spans="1:14" s="84" customFormat="1" ht="15" x14ac:dyDescent="0.2">
      <c r="A50" s="104"/>
      <c r="B50" s="164"/>
      <c r="C50" s="106"/>
      <c r="D50" s="106"/>
      <c r="E50" s="151"/>
      <c r="F50" s="112"/>
      <c r="G50" s="152"/>
      <c r="H50" s="166">
        <v>0</v>
      </c>
      <c r="I50" s="167"/>
      <c r="J50" s="160"/>
      <c r="K50" s="161"/>
      <c r="L50" s="147"/>
      <c r="M50" s="148"/>
      <c r="N50" s="153"/>
    </row>
    <row r="51" spans="1:14" s="84" customFormat="1" ht="15.75" thickBot="1" x14ac:dyDescent="0.25">
      <c r="A51" s="116"/>
      <c r="B51" s="168"/>
      <c r="C51" s="169"/>
      <c r="D51" s="169"/>
      <c r="E51" s="170"/>
      <c r="F51" s="171"/>
      <c r="G51" s="172"/>
      <c r="H51" s="166">
        <v>0</v>
      </c>
      <c r="I51" s="173"/>
      <c r="J51" s="160"/>
      <c r="K51" s="161"/>
      <c r="L51" s="147"/>
      <c r="M51" s="148"/>
      <c r="N51" s="153"/>
    </row>
    <row r="52" spans="1:14" s="84" customFormat="1" ht="38.25" customHeight="1" thickBot="1" x14ac:dyDescent="0.25">
      <c r="A52" s="122" t="s">
        <v>18</v>
      </c>
      <c r="B52" s="123"/>
      <c r="C52" s="124"/>
      <c r="D52" s="124"/>
      <c r="E52" s="125"/>
      <c r="F52" s="125"/>
      <c r="G52" s="126"/>
      <c r="H52" s="127">
        <f>SUM(H36:H51)</f>
        <v>0</v>
      </c>
      <c r="I52" s="128"/>
      <c r="J52" s="129">
        <v>0</v>
      </c>
      <c r="K52" s="158">
        <f>H52+J52</f>
        <v>0</v>
      </c>
      <c r="L52" s="131">
        <v>0</v>
      </c>
      <c r="M52" s="132">
        <f>L52*1.1</f>
        <v>0</v>
      </c>
      <c r="N52" s="133">
        <f>IF(K52&lt;M52,K52,M52)-J52</f>
        <v>0</v>
      </c>
    </row>
    <row r="53" spans="1:14" s="84" customFormat="1" ht="39" customHeight="1" thickBot="1" x14ac:dyDescent="0.25">
      <c r="A53" s="134"/>
      <c r="B53" s="86"/>
      <c r="C53" s="87"/>
      <c r="D53" s="87"/>
      <c r="E53" s="88"/>
      <c r="F53" s="88"/>
      <c r="G53" s="89"/>
      <c r="H53" s="135"/>
      <c r="I53" s="159"/>
      <c r="J53" s="160"/>
      <c r="K53" s="161"/>
      <c r="L53" s="147"/>
      <c r="M53" s="148"/>
      <c r="N53" s="139"/>
    </row>
    <row r="54" spans="1:14" s="84" customFormat="1" ht="15" x14ac:dyDescent="0.2">
      <c r="A54" s="93"/>
      <c r="B54" s="182"/>
      <c r="C54" s="141"/>
      <c r="D54" s="141"/>
      <c r="E54" s="143"/>
      <c r="F54" s="142"/>
      <c r="G54" s="183"/>
      <c r="H54" s="184">
        <v>0</v>
      </c>
      <c r="I54" s="144"/>
      <c r="J54" s="145"/>
      <c r="K54" s="146"/>
      <c r="L54" s="147"/>
      <c r="M54" s="148"/>
      <c r="N54" s="149"/>
    </row>
    <row r="55" spans="1:14" s="84" customFormat="1" ht="15" x14ac:dyDescent="0.2">
      <c r="A55" s="104"/>
      <c r="B55" s="111"/>
      <c r="C55" s="106"/>
      <c r="D55" s="106"/>
      <c r="E55" s="112"/>
      <c r="F55" s="112"/>
      <c r="G55" s="152"/>
      <c r="H55" s="97">
        <v>0</v>
      </c>
      <c r="I55" s="110"/>
      <c r="J55" s="145"/>
      <c r="K55" s="146"/>
      <c r="L55" s="147"/>
      <c r="M55" s="148"/>
      <c r="N55" s="153"/>
    </row>
    <row r="56" spans="1:14" s="84" customFormat="1" ht="15" x14ac:dyDescent="0.2">
      <c r="A56" s="104"/>
      <c r="B56" s="111"/>
      <c r="C56" s="106"/>
      <c r="D56" s="106"/>
      <c r="E56" s="112"/>
      <c r="F56" s="112"/>
      <c r="G56" s="152"/>
      <c r="H56" s="97">
        <v>0</v>
      </c>
      <c r="I56" s="110"/>
      <c r="J56" s="145"/>
      <c r="K56" s="146"/>
      <c r="L56" s="147"/>
      <c r="M56" s="148"/>
      <c r="N56" s="153"/>
    </row>
    <row r="57" spans="1:14" s="84" customFormat="1" ht="15" x14ac:dyDescent="0.2">
      <c r="A57" s="174"/>
      <c r="B57" s="181"/>
      <c r="C57" s="106"/>
      <c r="D57" s="165"/>
      <c r="E57" s="175"/>
      <c r="F57" s="112"/>
      <c r="G57" s="152"/>
      <c r="H57" s="97">
        <v>0</v>
      </c>
      <c r="I57" s="110"/>
      <c r="J57" s="145"/>
      <c r="K57" s="146"/>
      <c r="L57" s="147"/>
      <c r="M57" s="148"/>
      <c r="N57" s="153"/>
    </row>
    <row r="58" spans="1:14" s="84" customFormat="1" ht="15" x14ac:dyDescent="0.2">
      <c r="A58" s="104"/>
      <c r="B58" s="164"/>
      <c r="C58" s="165"/>
      <c r="D58" s="106"/>
      <c r="E58" s="151"/>
      <c r="F58" s="175"/>
      <c r="G58" s="176"/>
      <c r="H58" s="97">
        <v>0</v>
      </c>
      <c r="I58" s="110"/>
      <c r="J58" s="145"/>
      <c r="K58" s="146"/>
      <c r="L58" s="147"/>
      <c r="M58" s="148"/>
      <c r="N58" s="153"/>
    </row>
    <row r="59" spans="1:14" s="84" customFormat="1" ht="15" x14ac:dyDescent="0.2">
      <c r="A59" s="104"/>
      <c r="B59" s="111"/>
      <c r="C59" s="106"/>
      <c r="D59" s="106"/>
      <c r="E59" s="112"/>
      <c r="F59" s="151"/>
      <c r="G59" s="177"/>
      <c r="H59" s="97">
        <v>0</v>
      </c>
      <c r="I59" s="110"/>
      <c r="J59" s="145"/>
      <c r="K59" s="146"/>
      <c r="L59" s="147"/>
      <c r="M59" s="148"/>
      <c r="N59" s="153"/>
    </row>
    <row r="60" spans="1:14" s="84" customFormat="1" ht="15.75" thickBot="1" x14ac:dyDescent="0.25">
      <c r="A60" s="116"/>
      <c r="B60" s="178"/>
      <c r="C60" s="169"/>
      <c r="D60" s="169"/>
      <c r="E60" s="171"/>
      <c r="F60" s="170"/>
      <c r="G60" s="179"/>
      <c r="H60" s="97">
        <v>0</v>
      </c>
      <c r="I60" s="180"/>
      <c r="J60" s="145"/>
      <c r="K60" s="146"/>
      <c r="L60" s="147"/>
      <c r="M60" s="148"/>
      <c r="N60" s="153"/>
    </row>
    <row r="61" spans="1:14" s="84" customFormat="1" ht="38.25" customHeight="1" thickBot="1" x14ac:dyDescent="0.25">
      <c r="A61" s="122" t="s">
        <v>18</v>
      </c>
      <c r="B61" s="123"/>
      <c r="C61" s="124"/>
      <c r="D61" s="124"/>
      <c r="E61" s="125"/>
      <c r="F61" s="125"/>
      <c r="G61" s="126"/>
      <c r="H61" s="127">
        <f>SUM(H54:H60)</f>
        <v>0</v>
      </c>
      <c r="I61" s="128"/>
      <c r="J61" s="129">
        <v>0</v>
      </c>
      <c r="K61" s="158">
        <f>H61+J61</f>
        <v>0</v>
      </c>
      <c r="L61" s="131">
        <v>0</v>
      </c>
      <c r="M61" s="132">
        <f>L61*1.1</f>
        <v>0</v>
      </c>
      <c r="N61" s="133">
        <f>IF(K61&lt;M61,K61,M61)-J61</f>
        <v>0</v>
      </c>
    </row>
    <row r="62" spans="1:14" s="84" customFormat="1" ht="39" customHeight="1" thickBot="1" x14ac:dyDescent="0.25">
      <c r="A62" s="134"/>
      <c r="B62" s="86"/>
      <c r="C62" s="87"/>
      <c r="D62" s="87"/>
      <c r="E62" s="88"/>
      <c r="F62" s="88"/>
      <c r="G62" s="89"/>
      <c r="H62" s="135"/>
      <c r="I62" s="159"/>
      <c r="J62" s="160"/>
      <c r="K62" s="161"/>
      <c r="L62" s="147"/>
      <c r="M62" s="148"/>
      <c r="N62" s="139"/>
    </row>
    <row r="63" spans="1:14" s="84" customFormat="1" ht="15" x14ac:dyDescent="0.2">
      <c r="A63" s="93"/>
      <c r="B63" s="182"/>
      <c r="C63" s="141"/>
      <c r="D63" s="141"/>
      <c r="E63" s="143"/>
      <c r="F63" s="142"/>
      <c r="G63" s="183"/>
      <c r="H63" s="184">
        <v>0</v>
      </c>
      <c r="I63" s="144"/>
      <c r="J63" s="145"/>
      <c r="K63" s="146"/>
      <c r="L63" s="147"/>
      <c r="M63" s="148"/>
      <c r="N63" s="149"/>
    </row>
    <row r="64" spans="1:14" s="84" customFormat="1" ht="15" x14ac:dyDescent="0.2">
      <c r="A64" s="104"/>
      <c r="B64" s="111"/>
      <c r="C64" s="106"/>
      <c r="D64" s="106"/>
      <c r="E64" s="112"/>
      <c r="F64" s="112"/>
      <c r="G64" s="152"/>
      <c r="H64" s="97">
        <v>0</v>
      </c>
      <c r="I64" s="110"/>
      <c r="J64" s="145"/>
      <c r="K64" s="146"/>
      <c r="L64" s="147"/>
      <c r="M64" s="148"/>
      <c r="N64" s="153"/>
    </row>
    <row r="65" spans="1:14" s="84" customFormat="1" ht="15" x14ac:dyDescent="0.2">
      <c r="A65" s="104"/>
      <c r="B65" s="111"/>
      <c r="C65" s="106"/>
      <c r="D65" s="106"/>
      <c r="E65" s="112"/>
      <c r="F65" s="112"/>
      <c r="G65" s="152"/>
      <c r="H65" s="97">
        <v>0</v>
      </c>
      <c r="I65" s="110"/>
      <c r="J65" s="145"/>
      <c r="K65" s="146"/>
      <c r="L65" s="147"/>
      <c r="M65" s="148"/>
      <c r="N65" s="153"/>
    </row>
    <row r="66" spans="1:14" s="84" customFormat="1" ht="15" x14ac:dyDescent="0.2">
      <c r="A66" s="174"/>
      <c r="B66" s="181"/>
      <c r="C66" s="106"/>
      <c r="D66" s="165"/>
      <c r="E66" s="175"/>
      <c r="F66" s="112"/>
      <c r="G66" s="152"/>
      <c r="H66" s="97">
        <v>0</v>
      </c>
      <c r="I66" s="110"/>
      <c r="J66" s="145"/>
      <c r="K66" s="146"/>
      <c r="L66" s="147"/>
      <c r="M66" s="148"/>
      <c r="N66" s="153"/>
    </row>
    <row r="67" spans="1:14" s="84" customFormat="1" ht="15" x14ac:dyDescent="0.2">
      <c r="A67" s="104"/>
      <c r="B67" s="164"/>
      <c r="C67" s="165"/>
      <c r="D67" s="106"/>
      <c r="E67" s="151"/>
      <c r="F67" s="175"/>
      <c r="G67" s="176"/>
      <c r="H67" s="97">
        <v>0</v>
      </c>
      <c r="I67" s="167"/>
      <c r="J67" s="160"/>
      <c r="K67" s="161"/>
      <c r="L67" s="147"/>
      <c r="M67" s="148"/>
      <c r="N67" s="153"/>
    </row>
    <row r="68" spans="1:14" s="84" customFormat="1" ht="15" x14ac:dyDescent="0.2">
      <c r="A68" s="104"/>
      <c r="B68" s="111"/>
      <c r="C68" s="106"/>
      <c r="D68" s="106"/>
      <c r="E68" s="112"/>
      <c r="F68" s="151"/>
      <c r="G68" s="177"/>
      <c r="H68" s="97">
        <v>0</v>
      </c>
      <c r="I68" s="110"/>
      <c r="J68" s="145"/>
      <c r="K68" s="146"/>
      <c r="L68" s="147"/>
      <c r="M68" s="148"/>
      <c r="N68" s="153"/>
    </row>
    <row r="69" spans="1:14" s="84" customFormat="1" ht="15.75" thickBot="1" x14ac:dyDescent="0.25">
      <c r="A69" s="116"/>
      <c r="B69" s="178"/>
      <c r="C69" s="169"/>
      <c r="D69" s="169"/>
      <c r="E69" s="171"/>
      <c r="F69" s="170"/>
      <c r="G69" s="179"/>
      <c r="H69" s="97">
        <v>0</v>
      </c>
      <c r="I69" s="180"/>
      <c r="J69" s="145"/>
      <c r="K69" s="146"/>
      <c r="L69" s="147"/>
      <c r="M69" s="148"/>
      <c r="N69" s="153"/>
    </row>
    <row r="70" spans="1:14" s="84" customFormat="1" ht="38.25" customHeight="1" thickBot="1" x14ac:dyDescent="0.25">
      <c r="A70" s="122" t="s">
        <v>18</v>
      </c>
      <c r="B70" s="123"/>
      <c r="C70" s="124"/>
      <c r="D70" s="124"/>
      <c r="E70" s="125"/>
      <c r="F70" s="125"/>
      <c r="G70" s="126"/>
      <c r="H70" s="127">
        <f>SUM(H63:H69)</f>
        <v>0</v>
      </c>
      <c r="I70" s="128"/>
      <c r="J70" s="129">
        <v>0</v>
      </c>
      <c r="K70" s="158">
        <f>H70+J70</f>
        <v>0</v>
      </c>
      <c r="L70" s="131">
        <v>0</v>
      </c>
      <c r="M70" s="132">
        <f>L70*1.1</f>
        <v>0</v>
      </c>
      <c r="N70" s="133">
        <f>IF(K70&lt;M70,K70,M70)-J70</f>
        <v>0</v>
      </c>
    </row>
    <row r="71" spans="1:14" s="84" customFormat="1" ht="39" customHeight="1" thickBot="1" x14ac:dyDescent="0.25">
      <c r="A71" s="134"/>
      <c r="B71" s="86"/>
      <c r="C71" s="87"/>
      <c r="D71" s="87"/>
      <c r="E71" s="88"/>
      <c r="F71" s="88"/>
      <c r="G71" s="89"/>
      <c r="H71" s="135"/>
      <c r="I71" s="159"/>
      <c r="J71" s="160"/>
      <c r="K71" s="161"/>
      <c r="L71" s="147"/>
      <c r="M71" s="148"/>
      <c r="N71" s="139"/>
    </row>
    <row r="72" spans="1:14" s="84" customFormat="1" ht="15" x14ac:dyDescent="0.2">
      <c r="A72" s="93"/>
      <c r="B72" s="182"/>
      <c r="C72" s="141"/>
      <c r="D72" s="141"/>
      <c r="E72" s="143"/>
      <c r="F72" s="142"/>
      <c r="G72" s="183"/>
      <c r="H72" s="184">
        <v>0</v>
      </c>
      <c r="I72" s="144"/>
      <c r="J72" s="145"/>
      <c r="K72" s="146"/>
      <c r="L72" s="147"/>
      <c r="M72" s="148"/>
      <c r="N72" s="149"/>
    </row>
    <row r="73" spans="1:14" s="84" customFormat="1" ht="15" x14ac:dyDescent="0.2">
      <c r="A73" s="104"/>
      <c r="B73" s="111"/>
      <c r="C73" s="106"/>
      <c r="D73" s="106"/>
      <c r="E73" s="112"/>
      <c r="F73" s="112"/>
      <c r="G73" s="152"/>
      <c r="H73" s="97">
        <v>0</v>
      </c>
      <c r="I73" s="110"/>
      <c r="J73" s="145"/>
      <c r="K73" s="146"/>
      <c r="L73" s="147"/>
      <c r="M73" s="148"/>
      <c r="N73" s="153"/>
    </row>
    <row r="74" spans="1:14" s="84" customFormat="1" ht="15" x14ac:dyDescent="0.2">
      <c r="A74" s="104"/>
      <c r="B74" s="111"/>
      <c r="C74" s="106"/>
      <c r="D74" s="106"/>
      <c r="E74" s="112"/>
      <c r="F74" s="112"/>
      <c r="G74" s="152"/>
      <c r="H74" s="97">
        <v>0</v>
      </c>
      <c r="I74" s="110"/>
      <c r="J74" s="145"/>
      <c r="K74" s="146"/>
      <c r="L74" s="147"/>
      <c r="M74" s="148"/>
      <c r="N74" s="153"/>
    </row>
    <row r="75" spans="1:14" s="84" customFormat="1" ht="15" x14ac:dyDescent="0.2">
      <c r="A75" s="174"/>
      <c r="B75" s="181"/>
      <c r="C75" s="106"/>
      <c r="D75" s="165"/>
      <c r="E75" s="175"/>
      <c r="F75" s="112"/>
      <c r="G75" s="152"/>
      <c r="H75" s="97">
        <v>0</v>
      </c>
      <c r="I75" s="110"/>
      <c r="J75" s="145"/>
      <c r="K75" s="146"/>
      <c r="L75" s="147"/>
      <c r="M75" s="148"/>
      <c r="N75" s="153"/>
    </row>
    <row r="76" spans="1:14" s="84" customFormat="1" ht="15" x14ac:dyDescent="0.2">
      <c r="A76" s="104"/>
      <c r="B76" s="164"/>
      <c r="C76" s="165"/>
      <c r="D76" s="106"/>
      <c r="E76" s="151"/>
      <c r="F76" s="175"/>
      <c r="G76" s="176"/>
      <c r="H76" s="97">
        <v>0</v>
      </c>
      <c r="I76" s="167"/>
      <c r="J76" s="160"/>
      <c r="K76" s="161"/>
      <c r="L76" s="147"/>
      <c r="M76" s="148"/>
      <c r="N76" s="153"/>
    </row>
    <row r="77" spans="1:14" s="84" customFormat="1" ht="15" x14ac:dyDescent="0.2">
      <c r="A77" s="104"/>
      <c r="B77" s="111"/>
      <c r="C77" s="106"/>
      <c r="D77" s="106"/>
      <c r="E77" s="112"/>
      <c r="F77" s="151"/>
      <c r="G77" s="177"/>
      <c r="H77" s="97">
        <v>0</v>
      </c>
      <c r="I77" s="110"/>
      <c r="J77" s="145"/>
      <c r="K77" s="146"/>
      <c r="L77" s="147"/>
      <c r="M77" s="148"/>
      <c r="N77" s="153"/>
    </row>
    <row r="78" spans="1:14" s="84" customFormat="1" ht="15.75" thickBot="1" x14ac:dyDescent="0.25">
      <c r="A78" s="116"/>
      <c r="B78" s="178"/>
      <c r="C78" s="169"/>
      <c r="D78" s="169"/>
      <c r="E78" s="171"/>
      <c r="F78" s="170"/>
      <c r="G78" s="179"/>
      <c r="H78" s="97">
        <v>0</v>
      </c>
      <c r="I78" s="180"/>
      <c r="J78" s="145"/>
      <c r="K78" s="146"/>
      <c r="L78" s="147"/>
      <c r="M78" s="148"/>
      <c r="N78" s="153"/>
    </row>
    <row r="79" spans="1:14" s="84" customFormat="1" ht="38.25" customHeight="1" thickBot="1" x14ac:dyDescent="0.25">
      <c r="A79" s="122" t="s">
        <v>18</v>
      </c>
      <c r="B79" s="123"/>
      <c r="C79" s="124"/>
      <c r="D79" s="124"/>
      <c r="E79" s="125"/>
      <c r="F79" s="125"/>
      <c r="G79" s="126"/>
      <c r="H79" s="127">
        <f>SUM(H72:H78)</f>
        <v>0</v>
      </c>
      <c r="I79" s="128"/>
      <c r="J79" s="129">
        <v>0</v>
      </c>
      <c r="K79" s="158">
        <f>H79+J79</f>
        <v>0</v>
      </c>
      <c r="L79" s="131">
        <v>0</v>
      </c>
      <c r="M79" s="132">
        <f>L79*1.1</f>
        <v>0</v>
      </c>
      <c r="N79" s="133">
        <f>IF(K79&lt;M79,K79,M79)-J79</f>
        <v>0</v>
      </c>
    </row>
    <row r="80" spans="1:14" s="84" customFormat="1" ht="39" customHeight="1" thickBot="1" x14ac:dyDescent="0.25">
      <c r="A80" s="134"/>
      <c r="B80" s="86"/>
      <c r="C80" s="87"/>
      <c r="D80" s="87"/>
      <c r="E80" s="88"/>
      <c r="F80" s="88"/>
      <c r="G80" s="89"/>
      <c r="H80" s="135"/>
      <c r="I80" s="159"/>
      <c r="J80" s="160"/>
      <c r="K80" s="161"/>
      <c r="L80" s="147"/>
      <c r="M80" s="148"/>
      <c r="N80" s="139"/>
    </row>
    <row r="81" spans="1:14" s="84" customFormat="1" ht="15" x14ac:dyDescent="0.2">
      <c r="A81" s="93"/>
      <c r="B81" s="182"/>
      <c r="C81" s="141"/>
      <c r="D81" s="141"/>
      <c r="E81" s="143"/>
      <c r="F81" s="142"/>
      <c r="G81" s="183"/>
      <c r="H81" s="184">
        <v>0</v>
      </c>
      <c r="I81" s="144"/>
      <c r="J81" s="145"/>
      <c r="K81" s="146"/>
      <c r="L81" s="147"/>
      <c r="M81" s="148"/>
      <c r="N81" s="149"/>
    </row>
    <row r="82" spans="1:14" s="84" customFormat="1" ht="15" x14ac:dyDescent="0.2">
      <c r="A82" s="104"/>
      <c r="B82" s="111"/>
      <c r="C82" s="106"/>
      <c r="D82" s="106"/>
      <c r="E82" s="112"/>
      <c r="F82" s="112"/>
      <c r="G82" s="152"/>
      <c r="H82" s="97">
        <v>0</v>
      </c>
      <c r="I82" s="110"/>
      <c r="J82" s="145"/>
      <c r="K82" s="146"/>
      <c r="L82" s="147"/>
      <c r="M82" s="148"/>
      <c r="N82" s="153"/>
    </row>
    <row r="83" spans="1:14" s="84" customFormat="1" ht="15" x14ac:dyDescent="0.2">
      <c r="A83" s="104"/>
      <c r="B83" s="111"/>
      <c r="C83" s="106"/>
      <c r="D83" s="106"/>
      <c r="E83" s="112"/>
      <c r="F83" s="112"/>
      <c r="G83" s="152"/>
      <c r="H83" s="97">
        <v>0</v>
      </c>
      <c r="I83" s="110"/>
      <c r="J83" s="145"/>
      <c r="K83" s="146"/>
      <c r="L83" s="147"/>
      <c r="M83" s="148"/>
      <c r="N83" s="153"/>
    </row>
    <row r="84" spans="1:14" s="84" customFormat="1" ht="15" x14ac:dyDescent="0.2">
      <c r="A84" s="174"/>
      <c r="B84" s="181"/>
      <c r="C84" s="106"/>
      <c r="D84" s="165"/>
      <c r="E84" s="175"/>
      <c r="F84" s="112"/>
      <c r="G84" s="152"/>
      <c r="H84" s="97">
        <v>0</v>
      </c>
      <c r="I84" s="110"/>
      <c r="J84" s="145"/>
      <c r="K84" s="146"/>
      <c r="L84" s="147"/>
      <c r="M84" s="148"/>
      <c r="N84" s="153"/>
    </row>
    <row r="85" spans="1:14" s="84" customFormat="1" ht="15" x14ac:dyDescent="0.2">
      <c r="A85" s="104"/>
      <c r="B85" s="164"/>
      <c r="C85" s="165"/>
      <c r="D85" s="106"/>
      <c r="E85" s="151"/>
      <c r="F85" s="175"/>
      <c r="G85" s="176"/>
      <c r="H85" s="97">
        <v>0</v>
      </c>
      <c r="I85" s="167"/>
      <c r="J85" s="160"/>
      <c r="K85" s="161"/>
      <c r="L85" s="147"/>
      <c r="M85" s="148"/>
      <c r="N85" s="153"/>
    </row>
    <row r="86" spans="1:14" s="84" customFormat="1" ht="15" x14ac:dyDescent="0.2">
      <c r="A86" s="104"/>
      <c r="B86" s="111"/>
      <c r="C86" s="106"/>
      <c r="D86" s="106"/>
      <c r="E86" s="112"/>
      <c r="F86" s="151"/>
      <c r="G86" s="177"/>
      <c r="H86" s="97">
        <v>0</v>
      </c>
      <c r="I86" s="110"/>
      <c r="J86" s="145"/>
      <c r="K86" s="146"/>
      <c r="L86" s="147"/>
      <c r="M86" s="148"/>
      <c r="N86" s="153"/>
    </row>
    <row r="87" spans="1:14" s="84" customFormat="1" ht="15.75" thickBot="1" x14ac:dyDescent="0.25">
      <c r="A87" s="116"/>
      <c r="B87" s="178"/>
      <c r="C87" s="169"/>
      <c r="D87" s="169"/>
      <c r="E87" s="171"/>
      <c r="F87" s="170"/>
      <c r="G87" s="179"/>
      <c r="H87" s="185">
        <v>0</v>
      </c>
      <c r="I87" s="180"/>
      <c r="J87" s="145"/>
      <c r="K87" s="146"/>
      <c r="L87" s="147"/>
      <c r="M87" s="148"/>
      <c r="N87" s="153"/>
    </row>
    <row r="88" spans="1:14" s="84" customFormat="1" ht="38.25" customHeight="1" thickBot="1" x14ac:dyDescent="0.25">
      <c r="A88" s="122" t="s">
        <v>18</v>
      </c>
      <c r="B88" s="123"/>
      <c r="C88" s="124"/>
      <c r="D88" s="124"/>
      <c r="E88" s="125"/>
      <c r="F88" s="125"/>
      <c r="G88" s="126"/>
      <c r="H88" s="127">
        <f>SUM(H81:H87)</f>
        <v>0</v>
      </c>
      <c r="I88" s="128"/>
      <c r="J88" s="129">
        <v>0</v>
      </c>
      <c r="K88" s="158">
        <f>H88+J88</f>
        <v>0</v>
      </c>
      <c r="L88" s="131">
        <v>0</v>
      </c>
      <c r="M88" s="132">
        <f>L88*1.1</f>
        <v>0</v>
      </c>
      <c r="N88" s="133">
        <f>IF(K88&lt;M88,K88,M88)-J88</f>
        <v>0</v>
      </c>
    </row>
    <row r="89" spans="1:14" s="84" customFormat="1" ht="39" customHeight="1" thickBot="1" x14ac:dyDescent="0.25">
      <c r="A89" s="134"/>
      <c r="B89" s="86"/>
      <c r="C89" s="87"/>
      <c r="D89" s="87"/>
      <c r="E89" s="88"/>
      <c r="F89" s="88"/>
      <c r="G89" s="89"/>
      <c r="H89" s="135"/>
      <c r="I89" s="159"/>
      <c r="J89" s="145"/>
      <c r="K89" s="146"/>
      <c r="L89" s="147"/>
      <c r="M89" s="148"/>
      <c r="N89" s="139"/>
    </row>
    <row r="90" spans="1:14" s="84" customFormat="1" ht="15" x14ac:dyDescent="0.2">
      <c r="A90" s="93"/>
      <c r="B90" s="182"/>
      <c r="C90" s="141"/>
      <c r="D90" s="141"/>
      <c r="E90" s="143"/>
      <c r="F90" s="142"/>
      <c r="G90" s="183"/>
      <c r="H90" s="184">
        <v>0</v>
      </c>
      <c r="I90" s="144"/>
      <c r="J90" s="145"/>
      <c r="K90" s="146"/>
      <c r="L90" s="147"/>
      <c r="M90" s="148"/>
      <c r="N90" s="149"/>
    </row>
    <row r="91" spans="1:14" s="84" customFormat="1" ht="15" x14ac:dyDescent="0.2">
      <c r="A91" s="104"/>
      <c r="B91" s="111"/>
      <c r="C91" s="106"/>
      <c r="D91" s="106"/>
      <c r="E91" s="112"/>
      <c r="F91" s="112"/>
      <c r="G91" s="152"/>
      <c r="H91" s="97">
        <v>0</v>
      </c>
      <c r="I91" s="110"/>
      <c r="J91" s="145"/>
      <c r="K91" s="146"/>
      <c r="L91" s="147"/>
      <c r="M91" s="148"/>
      <c r="N91" s="153"/>
    </row>
    <row r="92" spans="1:14" s="84" customFormat="1" ht="15" x14ac:dyDescent="0.2">
      <c r="A92" s="104"/>
      <c r="B92" s="111"/>
      <c r="C92" s="106"/>
      <c r="D92" s="106"/>
      <c r="E92" s="112"/>
      <c r="F92" s="112"/>
      <c r="G92" s="152"/>
      <c r="H92" s="97">
        <v>0</v>
      </c>
      <c r="I92" s="110"/>
      <c r="J92" s="145"/>
      <c r="K92" s="146"/>
      <c r="L92" s="147"/>
      <c r="M92" s="148"/>
      <c r="N92" s="153"/>
    </row>
    <row r="93" spans="1:14" s="84" customFormat="1" ht="15" x14ac:dyDescent="0.2">
      <c r="A93" s="174"/>
      <c r="B93" s="181"/>
      <c r="C93" s="106"/>
      <c r="D93" s="165"/>
      <c r="E93" s="175"/>
      <c r="F93" s="112"/>
      <c r="G93" s="152"/>
      <c r="H93" s="97">
        <v>0</v>
      </c>
      <c r="I93" s="110"/>
      <c r="J93" s="145"/>
      <c r="K93" s="146"/>
      <c r="L93" s="147"/>
      <c r="M93" s="148"/>
      <c r="N93" s="153"/>
    </row>
    <row r="94" spans="1:14" s="84" customFormat="1" ht="15" x14ac:dyDescent="0.2">
      <c r="A94" s="104"/>
      <c r="B94" s="164"/>
      <c r="C94" s="165"/>
      <c r="D94" s="106"/>
      <c r="E94" s="151"/>
      <c r="F94" s="175"/>
      <c r="G94" s="176"/>
      <c r="H94" s="166">
        <v>0</v>
      </c>
      <c r="I94" s="167"/>
      <c r="J94" s="160"/>
      <c r="K94" s="161"/>
      <c r="L94" s="147"/>
      <c r="M94" s="148"/>
      <c r="N94" s="153"/>
    </row>
    <row r="95" spans="1:14" s="84" customFormat="1" ht="15" x14ac:dyDescent="0.2">
      <c r="A95" s="104"/>
      <c r="B95" s="111"/>
      <c r="C95" s="106"/>
      <c r="D95" s="106"/>
      <c r="E95" s="112"/>
      <c r="F95" s="151"/>
      <c r="G95" s="177"/>
      <c r="H95" s="97">
        <v>0</v>
      </c>
      <c r="I95" s="110"/>
      <c r="J95" s="145"/>
      <c r="K95" s="146"/>
      <c r="L95" s="147"/>
      <c r="M95" s="148"/>
      <c r="N95" s="153"/>
    </row>
    <row r="96" spans="1:14" s="84" customFormat="1" ht="15.75" thickBot="1" x14ac:dyDescent="0.25">
      <c r="A96" s="116"/>
      <c r="B96" s="178"/>
      <c r="C96" s="169"/>
      <c r="D96" s="169"/>
      <c r="E96" s="171"/>
      <c r="F96" s="170"/>
      <c r="G96" s="179"/>
      <c r="H96" s="185">
        <v>0</v>
      </c>
      <c r="I96" s="180"/>
      <c r="J96" s="145"/>
      <c r="K96" s="146"/>
      <c r="L96" s="147"/>
      <c r="M96" s="148"/>
      <c r="N96" s="153"/>
    </row>
    <row r="97" spans="1:14" s="84" customFormat="1" ht="38.25" customHeight="1" thickBot="1" x14ac:dyDescent="0.25">
      <c r="A97" s="122" t="s">
        <v>18</v>
      </c>
      <c r="B97" s="123"/>
      <c r="C97" s="124"/>
      <c r="D97" s="124"/>
      <c r="E97" s="125"/>
      <c r="F97" s="125"/>
      <c r="G97" s="126"/>
      <c r="H97" s="127">
        <f>SUM(H90:H96)</f>
        <v>0</v>
      </c>
      <c r="I97" s="128"/>
      <c r="J97" s="129">
        <v>0</v>
      </c>
      <c r="K97" s="158">
        <f>H97+J97</f>
        <v>0</v>
      </c>
      <c r="L97" s="131">
        <v>0</v>
      </c>
      <c r="M97" s="132">
        <f>L97*1.1</f>
        <v>0</v>
      </c>
      <c r="N97" s="133">
        <f>IF(K97&lt;M97,K97,M97)-J97</f>
        <v>0</v>
      </c>
    </row>
    <row r="98" spans="1:14" s="84" customFormat="1" ht="39" customHeight="1" thickBot="1" x14ac:dyDescent="0.25">
      <c r="A98" s="134"/>
      <c r="B98" s="86"/>
      <c r="C98" s="87"/>
      <c r="D98" s="87"/>
      <c r="E98" s="88"/>
      <c r="F98" s="88"/>
      <c r="G98" s="89"/>
      <c r="H98" s="135"/>
      <c r="I98" s="159"/>
      <c r="J98" s="145"/>
      <c r="K98" s="146"/>
      <c r="L98" s="147"/>
      <c r="M98" s="148"/>
      <c r="N98" s="139"/>
    </row>
    <row r="99" spans="1:14" s="84" customFormat="1" ht="15" x14ac:dyDescent="0.2">
      <c r="A99" s="93"/>
      <c r="B99" s="182"/>
      <c r="C99" s="141"/>
      <c r="D99" s="141"/>
      <c r="E99" s="143"/>
      <c r="F99" s="142"/>
      <c r="G99" s="183"/>
      <c r="H99" s="184">
        <v>0</v>
      </c>
      <c r="I99" s="163"/>
      <c r="J99" s="160"/>
      <c r="K99" s="161"/>
      <c r="L99" s="147"/>
      <c r="M99" s="148"/>
      <c r="N99" s="149"/>
    </row>
    <row r="100" spans="1:14" s="84" customFormat="1" ht="15" x14ac:dyDescent="0.2">
      <c r="A100" s="104"/>
      <c r="B100" s="111"/>
      <c r="C100" s="106"/>
      <c r="D100" s="106"/>
      <c r="E100" s="112"/>
      <c r="F100" s="112"/>
      <c r="G100" s="152"/>
      <c r="H100" s="97">
        <v>0</v>
      </c>
      <c r="I100" s="110"/>
      <c r="J100" s="145"/>
      <c r="K100" s="146"/>
      <c r="L100" s="147"/>
      <c r="M100" s="148"/>
      <c r="N100" s="153"/>
    </row>
    <row r="101" spans="1:14" s="84" customFormat="1" ht="15" x14ac:dyDescent="0.2">
      <c r="A101" s="104"/>
      <c r="B101" s="111"/>
      <c r="C101" s="106"/>
      <c r="D101" s="106"/>
      <c r="E101" s="112"/>
      <c r="F101" s="112"/>
      <c r="G101" s="152"/>
      <c r="H101" s="97">
        <v>0</v>
      </c>
      <c r="I101" s="110"/>
      <c r="J101" s="145"/>
      <c r="K101" s="146"/>
      <c r="L101" s="147"/>
      <c r="M101" s="148"/>
      <c r="N101" s="153"/>
    </row>
    <row r="102" spans="1:14" s="84" customFormat="1" ht="15" x14ac:dyDescent="0.2">
      <c r="A102" s="174"/>
      <c r="B102" s="181"/>
      <c r="C102" s="106"/>
      <c r="D102" s="165"/>
      <c r="E102" s="175"/>
      <c r="F102" s="112"/>
      <c r="G102" s="152"/>
      <c r="H102" s="97">
        <v>0</v>
      </c>
      <c r="I102" s="110"/>
      <c r="J102" s="145"/>
      <c r="K102" s="146"/>
      <c r="L102" s="147"/>
      <c r="M102" s="148"/>
      <c r="N102" s="153"/>
    </row>
    <row r="103" spans="1:14" s="84" customFormat="1" ht="15" x14ac:dyDescent="0.2">
      <c r="A103" s="104"/>
      <c r="B103" s="164"/>
      <c r="C103" s="165"/>
      <c r="D103" s="106"/>
      <c r="E103" s="151"/>
      <c r="F103" s="175"/>
      <c r="G103" s="176"/>
      <c r="H103" s="166">
        <v>0</v>
      </c>
      <c r="I103" s="186"/>
      <c r="J103" s="187"/>
      <c r="K103" s="188"/>
      <c r="L103" s="147"/>
      <c r="M103" s="148"/>
      <c r="N103" s="153"/>
    </row>
    <row r="104" spans="1:14" s="84" customFormat="1" ht="15" x14ac:dyDescent="0.2">
      <c r="A104" s="104"/>
      <c r="B104" s="111"/>
      <c r="C104" s="106"/>
      <c r="D104" s="106"/>
      <c r="E104" s="112"/>
      <c r="F104" s="151"/>
      <c r="G104" s="177"/>
      <c r="H104" s="97">
        <v>0</v>
      </c>
      <c r="I104" s="167"/>
      <c r="J104" s="160"/>
      <c r="K104" s="161"/>
      <c r="L104" s="147"/>
      <c r="M104" s="148"/>
      <c r="N104" s="153"/>
    </row>
    <row r="105" spans="1:14" s="84" customFormat="1" ht="15.75" thickBot="1" x14ac:dyDescent="0.25">
      <c r="A105" s="116"/>
      <c r="B105" s="178"/>
      <c r="C105" s="169"/>
      <c r="D105" s="169"/>
      <c r="E105" s="171"/>
      <c r="F105" s="170"/>
      <c r="G105" s="179"/>
      <c r="H105" s="185">
        <v>0</v>
      </c>
      <c r="I105" s="173"/>
      <c r="J105" s="160"/>
      <c r="K105" s="161"/>
      <c r="L105" s="147"/>
      <c r="M105" s="148"/>
      <c r="N105" s="153"/>
    </row>
    <row r="106" spans="1:14" s="84" customFormat="1" ht="38.25" customHeight="1" thickBot="1" x14ac:dyDescent="0.25">
      <c r="A106" s="122" t="s">
        <v>18</v>
      </c>
      <c r="B106" s="123"/>
      <c r="C106" s="124"/>
      <c r="D106" s="124"/>
      <c r="E106" s="125"/>
      <c r="F106" s="125"/>
      <c r="G106" s="126"/>
      <c r="H106" s="127">
        <f>SUM(H99:H105)</f>
        <v>0</v>
      </c>
      <c r="I106" s="128"/>
      <c r="J106" s="129">
        <v>0</v>
      </c>
      <c r="K106" s="158">
        <f>H106+J106</f>
        <v>0</v>
      </c>
      <c r="L106" s="131">
        <v>0</v>
      </c>
      <c r="M106" s="132">
        <f>L106*1.1</f>
        <v>0</v>
      </c>
      <c r="N106" s="133">
        <f>IF(K106&lt;M106,K106,M106)-J106</f>
        <v>0</v>
      </c>
    </row>
    <row r="107" spans="1:14" s="84" customFormat="1" ht="39" customHeight="1" thickBot="1" x14ac:dyDescent="0.25">
      <c r="A107" s="134"/>
      <c r="B107" s="86"/>
      <c r="C107" s="87"/>
      <c r="D107" s="87"/>
      <c r="E107" s="88"/>
      <c r="F107" s="88"/>
      <c r="G107" s="89"/>
      <c r="H107" s="135"/>
      <c r="I107" s="159"/>
      <c r="J107" s="145"/>
      <c r="K107" s="146"/>
      <c r="L107" s="147"/>
      <c r="M107" s="148"/>
      <c r="N107" s="139"/>
    </row>
    <row r="108" spans="1:14" s="84" customFormat="1" ht="15" x14ac:dyDescent="0.2">
      <c r="A108" s="93"/>
      <c r="B108" s="182"/>
      <c r="C108" s="141"/>
      <c r="D108" s="141"/>
      <c r="E108" s="143"/>
      <c r="F108" s="142"/>
      <c r="G108" s="183"/>
      <c r="H108" s="184">
        <v>0</v>
      </c>
      <c r="I108" s="163"/>
      <c r="J108" s="160"/>
      <c r="K108" s="161"/>
      <c r="L108" s="147"/>
      <c r="M108" s="148"/>
      <c r="N108" s="149"/>
    </row>
    <row r="109" spans="1:14" s="84" customFormat="1" ht="15" x14ac:dyDescent="0.2">
      <c r="A109" s="104"/>
      <c r="B109" s="111"/>
      <c r="C109" s="106"/>
      <c r="D109" s="106"/>
      <c r="E109" s="112"/>
      <c r="F109" s="112"/>
      <c r="G109" s="152"/>
      <c r="H109" s="97">
        <v>0</v>
      </c>
      <c r="I109" s="110"/>
      <c r="J109" s="145"/>
      <c r="K109" s="146"/>
      <c r="L109" s="147"/>
      <c r="M109" s="148"/>
      <c r="N109" s="153"/>
    </row>
    <row r="110" spans="1:14" s="84" customFormat="1" ht="15" x14ac:dyDescent="0.2">
      <c r="A110" s="104"/>
      <c r="B110" s="111"/>
      <c r="C110" s="106"/>
      <c r="D110" s="106"/>
      <c r="E110" s="112"/>
      <c r="F110" s="112"/>
      <c r="G110" s="152"/>
      <c r="H110" s="97">
        <v>0</v>
      </c>
      <c r="I110" s="110"/>
      <c r="J110" s="145"/>
      <c r="K110" s="146"/>
      <c r="L110" s="147"/>
      <c r="M110" s="148"/>
      <c r="N110" s="153"/>
    </row>
    <row r="111" spans="1:14" s="84" customFormat="1" ht="15" x14ac:dyDescent="0.2">
      <c r="A111" s="174"/>
      <c r="B111" s="181"/>
      <c r="C111" s="106"/>
      <c r="D111" s="165"/>
      <c r="E111" s="175"/>
      <c r="F111" s="112"/>
      <c r="G111" s="152"/>
      <c r="H111" s="97">
        <v>0</v>
      </c>
      <c r="I111" s="110"/>
      <c r="J111" s="145"/>
      <c r="K111" s="146"/>
      <c r="L111" s="147"/>
      <c r="M111" s="148"/>
      <c r="N111" s="153"/>
    </row>
    <row r="112" spans="1:14" s="84" customFormat="1" ht="15" x14ac:dyDescent="0.2">
      <c r="A112" s="104"/>
      <c r="B112" s="164"/>
      <c r="C112" s="165"/>
      <c r="D112" s="106"/>
      <c r="E112" s="151"/>
      <c r="F112" s="175"/>
      <c r="G112" s="176"/>
      <c r="H112" s="166">
        <v>0</v>
      </c>
      <c r="I112" s="186"/>
      <c r="J112" s="187"/>
      <c r="K112" s="188"/>
      <c r="L112" s="147"/>
      <c r="M112" s="148"/>
      <c r="N112" s="153"/>
    </row>
    <row r="113" spans="1:14" s="84" customFormat="1" ht="15" x14ac:dyDescent="0.2">
      <c r="A113" s="104"/>
      <c r="B113" s="111"/>
      <c r="C113" s="106"/>
      <c r="D113" s="106"/>
      <c r="E113" s="112"/>
      <c r="F113" s="151"/>
      <c r="G113" s="177"/>
      <c r="H113" s="97">
        <v>0</v>
      </c>
      <c r="I113" s="167"/>
      <c r="J113" s="160"/>
      <c r="K113" s="161"/>
      <c r="L113" s="147"/>
      <c r="M113" s="148"/>
      <c r="N113" s="153"/>
    </row>
    <row r="114" spans="1:14" s="84" customFormat="1" ht="15.75" thickBot="1" x14ac:dyDescent="0.25">
      <c r="A114" s="116"/>
      <c r="B114" s="178"/>
      <c r="C114" s="169"/>
      <c r="D114" s="169"/>
      <c r="E114" s="171"/>
      <c r="F114" s="170"/>
      <c r="G114" s="179"/>
      <c r="H114" s="185">
        <v>0</v>
      </c>
      <c r="I114" s="173"/>
      <c r="J114" s="160"/>
      <c r="K114" s="161"/>
      <c r="L114" s="147"/>
      <c r="M114" s="148"/>
      <c r="N114" s="153"/>
    </row>
    <row r="115" spans="1:14" s="84" customFormat="1" ht="38.25" customHeight="1" thickBot="1" x14ac:dyDescent="0.25">
      <c r="A115" s="122" t="s">
        <v>18</v>
      </c>
      <c r="B115" s="123"/>
      <c r="C115" s="124"/>
      <c r="D115" s="124"/>
      <c r="E115" s="125"/>
      <c r="F115" s="125"/>
      <c r="G115" s="126"/>
      <c r="H115" s="127">
        <f>SUM(H108:H114)</f>
        <v>0</v>
      </c>
      <c r="I115" s="128"/>
      <c r="J115" s="129">
        <v>0</v>
      </c>
      <c r="K115" s="158">
        <f>H115+J115</f>
        <v>0</v>
      </c>
      <c r="L115" s="131">
        <v>0</v>
      </c>
      <c r="M115" s="132">
        <f>L115*1.1</f>
        <v>0</v>
      </c>
      <c r="N115" s="133">
        <f>IF(K115&lt;M115,K115,M115)-J115</f>
        <v>0</v>
      </c>
    </row>
    <row r="116" spans="1:14" s="84" customFormat="1" ht="39" customHeight="1" thickBot="1" x14ac:dyDescent="0.25">
      <c r="A116" s="134"/>
      <c r="B116" s="86"/>
      <c r="C116" s="87"/>
      <c r="D116" s="87"/>
      <c r="E116" s="88"/>
      <c r="F116" s="88"/>
      <c r="G116" s="89"/>
      <c r="H116" s="135"/>
      <c r="I116" s="159"/>
      <c r="J116" s="145"/>
      <c r="K116" s="146"/>
      <c r="L116" s="147"/>
      <c r="M116" s="148"/>
      <c r="N116" s="139"/>
    </row>
    <row r="117" spans="1:14" s="84" customFormat="1" ht="15" x14ac:dyDescent="0.2">
      <c r="A117" s="93"/>
      <c r="B117" s="182"/>
      <c r="C117" s="141"/>
      <c r="D117" s="141"/>
      <c r="E117" s="143"/>
      <c r="F117" s="142"/>
      <c r="G117" s="183"/>
      <c r="H117" s="184">
        <v>0</v>
      </c>
      <c r="I117" s="163"/>
      <c r="J117" s="160"/>
      <c r="K117" s="161"/>
      <c r="L117" s="147"/>
      <c r="M117" s="148"/>
      <c r="N117" s="149"/>
    </row>
    <row r="118" spans="1:14" s="84" customFormat="1" ht="15" x14ac:dyDescent="0.2">
      <c r="A118" s="104"/>
      <c r="B118" s="111"/>
      <c r="C118" s="106"/>
      <c r="D118" s="106"/>
      <c r="E118" s="112"/>
      <c r="F118" s="112"/>
      <c r="G118" s="152"/>
      <c r="H118" s="97">
        <v>0</v>
      </c>
      <c r="I118" s="110"/>
      <c r="J118" s="145"/>
      <c r="K118" s="146"/>
      <c r="L118" s="147"/>
      <c r="M118" s="148"/>
      <c r="N118" s="153"/>
    </row>
    <row r="119" spans="1:14" s="84" customFormat="1" ht="15" x14ac:dyDescent="0.2">
      <c r="A119" s="104"/>
      <c r="B119" s="111"/>
      <c r="C119" s="106"/>
      <c r="D119" s="106"/>
      <c r="E119" s="112"/>
      <c r="F119" s="112"/>
      <c r="G119" s="152"/>
      <c r="H119" s="97">
        <v>0</v>
      </c>
      <c r="I119" s="110"/>
      <c r="J119" s="145"/>
      <c r="K119" s="146"/>
      <c r="L119" s="147"/>
      <c r="M119" s="148"/>
      <c r="N119" s="153"/>
    </row>
    <row r="120" spans="1:14" s="84" customFormat="1" ht="15" x14ac:dyDescent="0.2">
      <c r="A120" s="174"/>
      <c r="B120" s="181"/>
      <c r="C120" s="106"/>
      <c r="D120" s="165"/>
      <c r="E120" s="175"/>
      <c r="F120" s="112"/>
      <c r="G120" s="152"/>
      <c r="H120" s="97">
        <v>0</v>
      </c>
      <c r="I120" s="110"/>
      <c r="J120" s="145"/>
      <c r="K120" s="146"/>
      <c r="L120" s="147"/>
      <c r="M120" s="148"/>
      <c r="N120" s="153"/>
    </row>
    <row r="121" spans="1:14" s="84" customFormat="1" ht="15" x14ac:dyDescent="0.2">
      <c r="A121" s="104"/>
      <c r="B121" s="164"/>
      <c r="C121" s="165"/>
      <c r="D121" s="106"/>
      <c r="E121" s="151"/>
      <c r="F121" s="175"/>
      <c r="G121" s="176"/>
      <c r="H121" s="166">
        <v>0</v>
      </c>
      <c r="I121" s="186"/>
      <c r="J121" s="187"/>
      <c r="K121" s="188"/>
      <c r="L121" s="147"/>
      <c r="M121" s="148"/>
      <c r="N121" s="153"/>
    </row>
    <row r="122" spans="1:14" s="84" customFormat="1" ht="15" x14ac:dyDescent="0.2">
      <c r="A122" s="104"/>
      <c r="B122" s="111"/>
      <c r="C122" s="106"/>
      <c r="D122" s="106"/>
      <c r="E122" s="112"/>
      <c r="F122" s="151"/>
      <c r="G122" s="177"/>
      <c r="H122" s="97">
        <v>0</v>
      </c>
      <c r="I122" s="167"/>
      <c r="J122" s="160"/>
      <c r="K122" s="161"/>
      <c r="L122" s="147"/>
      <c r="M122" s="148"/>
      <c r="N122" s="153"/>
    </row>
    <row r="123" spans="1:14" s="84" customFormat="1" ht="15.75" thickBot="1" x14ac:dyDescent="0.25">
      <c r="A123" s="116"/>
      <c r="B123" s="178"/>
      <c r="C123" s="169"/>
      <c r="D123" s="169"/>
      <c r="E123" s="171"/>
      <c r="F123" s="170"/>
      <c r="G123" s="179"/>
      <c r="H123" s="185">
        <v>0</v>
      </c>
      <c r="I123" s="173"/>
      <c r="J123" s="160"/>
      <c r="K123" s="161"/>
      <c r="L123" s="147"/>
      <c r="M123" s="148"/>
      <c r="N123" s="153"/>
    </row>
    <row r="124" spans="1:14" s="84" customFormat="1" ht="38.25" customHeight="1" thickBot="1" x14ac:dyDescent="0.25">
      <c r="A124" s="122" t="s">
        <v>18</v>
      </c>
      <c r="B124" s="123"/>
      <c r="C124" s="124"/>
      <c r="D124" s="124"/>
      <c r="E124" s="125"/>
      <c r="F124" s="125"/>
      <c r="G124" s="126"/>
      <c r="H124" s="127">
        <f>SUM(H117:H123)</f>
        <v>0</v>
      </c>
      <c r="I124" s="128"/>
      <c r="J124" s="129">
        <v>0</v>
      </c>
      <c r="K124" s="158">
        <f>H124+J124</f>
        <v>0</v>
      </c>
      <c r="L124" s="131">
        <v>0</v>
      </c>
      <c r="M124" s="132">
        <f>L124*1.1</f>
        <v>0</v>
      </c>
      <c r="N124" s="133">
        <f>IF(K124&lt;M124,K124,M124)-J124</f>
        <v>0</v>
      </c>
    </row>
    <row r="125" spans="1:14" s="84" customFormat="1" ht="39" customHeight="1" thickBot="1" x14ac:dyDescent="0.25">
      <c r="A125" s="134"/>
      <c r="B125" s="86"/>
      <c r="C125" s="87"/>
      <c r="D125" s="87"/>
      <c r="E125" s="88"/>
      <c r="F125" s="88"/>
      <c r="G125" s="89"/>
      <c r="H125" s="135"/>
      <c r="I125" s="159"/>
      <c r="J125" s="145"/>
      <c r="K125" s="146"/>
      <c r="L125" s="147"/>
      <c r="M125" s="148"/>
      <c r="N125" s="139"/>
    </row>
    <row r="126" spans="1:14" s="84" customFormat="1" ht="15" x14ac:dyDescent="0.2">
      <c r="A126" s="93"/>
      <c r="B126" s="162"/>
      <c r="C126" s="141"/>
      <c r="D126" s="141"/>
      <c r="E126" s="142"/>
      <c r="F126" s="143"/>
      <c r="G126" s="189"/>
      <c r="H126" s="190">
        <v>0</v>
      </c>
      <c r="I126" s="144"/>
      <c r="J126" s="145"/>
      <c r="K126" s="146"/>
      <c r="L126" s="147"/>
      <c r="M126" s="148"/>
      <c r="N126" s="149"/>
    </row>
    <row r="127" spans="1:14" s="84" customFormat="1" ht="15" x14ac:dyDescent="0.2">
      <c r="A127" s="104"/>
      <c r="B127" s="164"/>
      <c r="C127" s="106"/>
      <c r="D127" s="106"/>
      <c r="E127" s="151"/>
      <c r="F127" s="112"/>
      <c r="G127" s="152"/>
      <c r="H127" s="166">
        <v>0</v>
      </c>
      <c r="I127" s="110"/>
      <c r="J127" s="145"/>
      <c r="K127" s="146"/>
      <c r="L127" s="147"/>
      <c r="M127" s="148"/>
      <c r="N127" s="153"/>
    </row>
    <row r="128" spans="1:14" s="84" customFormat="1" ht="15" x14ac:dyDescent="0.2">
      <c r="A128" s="104"/>
      <c r="B128" s="111"/>
      <c r="C128" s="106"/>
      <c r="D128" s="106"/>
      <c r="E128" s="112"/>
      <c r="F128" s="151"/>
      <c r="G128" s="152"/>
      <c r="H128" s="97">
        <v>0</v>
      </c>
      <c r="I128" s="110"/>
      <c r="J128" s="145"/>
      <c r="K128" s="146"/>
      <c r="L128" s="147"/>
      <c r="M128" s="148"/>
      <c r="N128" s="153"/>
    </row>
    <row r="129" spans="1:14" s="84" customFormat="1" ht="15" x14ac:dyDescent="0.2">
      <c r="A129" s="104"/>
      <c r="B129" s="111"/>
      <c r="C129" s="106"/>
      <c r="D129" s="106"/>
      <c r="E129" s="112"/>
      <c r="F129" s="112"/>
      <c r="G129" s="152"/>
      <c r="H129" s="97">
        <v>0</v>
      </c>
      <c r="I129" s="110"/>
      <c r="J129" s="145"/>
      <c r="K129" s="146"/>
      <c r="L129" s="147"/>
      <c r="M129" s="148"/>
      <c r="N129" s="153"/>
    </row>
    <row r="130" spans="1:14" s="84" customFormat="1" ht="15" x14ac:dyDescent="0.2">
      <c r="A130" s="104"/>
      <c r="B130" s="111"/>
      <c r="C130" s="106"/>
      <c r="D130" s="106"/>
      <c r="E130" s="112"/>
      <c r="F130" s="112"/>
      <c r="G130" s="152"/>
      <c r="H130" s="97">
        <v>0</v>
      </c>
      <c r="I130" s="110"/>
      <c r="J130" s="145"/>
      <c r="K130" s="146"/>
      <c r="L130" s="147"/>
      <c r="M130" s="148"/>
      <c r="N130" s="153"/>
    </row>
    <row r="131" spans="1:14" s="84" customFormat="1" ht="15" x14ac:dyDescent="0.2">
      <c r="A131" s="104"/>
      <c r="B131" s="111"/>
      <c r="C131" s="106"/>
      <c r="D131" s="106"/>
      <c r="E131" s="112"/>
      <c r="F131" s="112"/>
      <c r="G131" s="152"/>
      <c r="H131" s="97">
        <v>0</v>
      </c>
      <c r="I131" s="110"/>
      <c r="J131" s="145"/>
      <c r="K131" s="146"/>
      <c r="L131" s="147"/>
      <c r="M131" s="148"/>
      <c r="N131" s="153"/>
    </row>
    <row r="132" spans="1:14" s="84" customFormat="1" ht="15" x14ac:dyDescent="0.2">
      <c r="A132" s="104"/>
      <c r="B132" s="111"/>
      <c r="C132" s="106"/>
      <c r="D132" s="106"/>
      <c r="E132" s="112"/>
      <c r="F132" s="112"/>
      <c r="G132" s="152"/>
      <c r="H132" s="97">
        <v>0</v>
      </c>
      <c r="I132" s="110"/>
      <c r="J132" s="145"/>
      <c r="K132" s="146"/>
      <c r="L132" s="147"/>
      <c r="M132" s="148"/>
      <c r="N132" s="153"/>
    </row>
    <row r="133" spans="1:14" s="84" customFormat="1" ht="15" x14ac:dyDescent="0.2">
      <c r="A133" s="104"/>
      <c r="B133" s="164"/>
      <c r="C133" s="106"/>
      <c r="D133" s="106"/>
      <c r="E133" s="151"/>
      <c r="F133" s="112"/>
      <c r="G133" s="152"/>
      <c r="H133" s="166">
        <v>0</v>
      </c>
      <c r="I133" s="110"/>
      <c r="J133" s="145"/>
      <c r="K133" s="146"/>
      <c r="L133" s="147"/>
      <c r="M133" s="148"/>
      <c r="N133" s="153"/>
    </row>
    <row r="134" spans="1:14" s="84" customFormat="1" ht="15" x14ac:dyDescent="0.2">
      <c r="A134" s="104"/>
      <c r="B134" s="111"/>
      <c r="C134" s="106"/>
      <c r="D134" s="106"/>
      <c r="E134" s="112"/>
      <c r="F134" s="151"/>
      <c r="G134" s="177"/>
      <c r="H134" s="97">
        <v>0</v>
      </c>
      <c r="I134" s="167"/>
      <c r="J134" s="160"/>
      <c r="K134" s="161"/>
      <c r="L134" s="147"/>
      <c r="M134" s="148"/>
      <c r="N134" s="153"/>
    </row>
    <row r="135" spans="1:14" s="84" customFormat="1" ht="15" x14ac:dyDescent="0.2">
      <c r="A135" s="104"/>
      <c r="B135" s="111"/>
      <c r="C135" s="106"/>
      <c r="D135" s="106"/>
      <c r="E135" s="112"/>
      <c r="F135" s="112"/>
      <c r="G135" s="152"/>
      <c r="H135" s="97">
        <v>0</v>
      </c>
      <c r="I135" s="110"/>
      <c r="J135" s="145"/>
      <c r="K135" s="146"/>
      <c r="L135" s="147"/>
      <c r="M135" s="148"/>
      <c r="N135" s="153"/>
    </row>
    <row r="136" spans="1:14" s="84" customFormat="1" ht="15.75" thickBot="1" x14ac:dyDescent="0.25">
      <c r="A136" s="116"/>
      <c r="B136" s="178"/>
      <c r="C136" s="169"/>
      <c r="D136" s="169"/>
      <c r="E136" s="171"/>
      <c r="F136" s="171"/>
      <c r="G136" s="172"/>
      <c r="H136" s="185">
        <v>0</v>
      </c>
      <c r="I136" s="180"/>
      <c r="J136" s="145"/>
      <c r="K136" s="146"/>
      <c r="L136" s="147"/>
      <c r="M136" s="148"/>
      <c r="N136" s="153"/>
    </row>
    <row r="137" spans="1:14" s="84" customFormat="1" ht="38.25" customHeight="1" thickBot="1" x14ac:dyDescent="0.25">
      <c r="A137" s="122" t="s">
        <v>18</v>
      </c>
      <c r="B137" s="123"/>
      <c r="C137" s="124"/>
      <c r="D137" s="124"/>
      <c r="E137" s="125"/>
      <c r="F137" s="125"/>
      <c r="G137" s="126"/>
      <c r="H137" s="127">
        <f>SUM(H126:H136)</f>
        <v>0</v>
      </c>
      <c r="I137" s="128"/>
      <c r="J137" s="129">
        <v>0</v>
      </c>
      <c r="K137" s="158">
        <f>H137+J137</f>
        <v>0</v>
      </c>
      <c r="L137" s="131">
        <v>0</v>
      </c>
      <c r="M137" s="132">
        <f>L137*1.1</f>
        <v>0</v>
      </c>
      <c r="N137" s="133">
        <f>IF(K137&lt;M137,K137,M137)-J137</f>
        <v>0</v>
      </c>
    </row>
    <row r="138" spans="1:14" s="84" customFormat="1" ht="39" customHeight="1" thickBot="1" x14ac:dyDescent="0.25">
      <c r="A138" s="191" t="s">
        <v>80</v>
      </c>
      <c r="B138" s="86"/>
      <c r="C138" s="87"/>
      <c r="D138" s="87"/>
      <c r="E138" s="88"/>
      <c r="F138" s="88"/>
      <c r="G138" s="89"/>
      <c r="H138" s="135"/>
      <c r="I138" s="89"/>
      <c r="J138" s="99"/>
      <c r="K138" s="100"/>
      <c r="L138" s="147"/>
      <c r="M138" s="192"/>
      <c r="N138" s="193"/>
    </row>
    <row r="139" spans="1:14" s="84" customFormat="1" ht="15" x14ac:dyDescent="0.2">
      <c r="A139" s="93"/>
      <c r="B139" s="162"/>
      <c r="C139" s="141"/>
      <c r="D139" s="141"/>
      <c r="E139" s="142"/>
      <c r="F139" s="143"/>
      <c r="G139" s="189"/>
      <c r="H139" s="190">
        <v>0</v>
      </c>
      <c r="I139" s="144"/>
      <c r="J139" s="99"/>
      <c r="K139" s="100"/>
      <c r="L139" s="194"/>
      <c r="M139" s="195"/>
      <c r="N139" s="196"/>
    </row>
    <row r="140" spans="1:14" s="84" customFormat="1" ht="15" x14ac:dyDescent="0.2">
      <c r="A140" s="104"/>
      <c r="B140" s="164"/>
      <c r="C140" s="106"/>
      <c r="D140" s="106"/>
      <c r="E140" s="151"/>
      <c r="F140" s="112"/>
      <c r="G140" s="152"/>
      <c r="H140" s="166">
        <v>0</v>
      </c>
      <c r="I140" s="110"/>
      <c r="J140" s="99"/>
      <c r="K140" s="100"/>
      <c r="L140" s="194"/>
      <c r="M140" s="195"/>
      <c r="N140" s="196"/>
    </row>
    <row r="141" spans="1:14" s="84" customFormat="1" ht="15" x14ac:dyDescent="0.2">
      <c r="A141" s="104"/>
      <c r="B141" s="111"/>
      <c r="C141" s="106"/>
      <c r="D141" s="106"/>
      <c r="E141" s="112"/>
      <c r="F141" s="151"/>
      <c r="G141" s="152"/>
      <c r="H141" s="97">
        <v>0</v>
      </c>
      <c r="I141" s="110"/>
      <c r="J141" s="99"/>
      <c r="K141" s="100"/>
      <c r="L141" s="194"/>
      <c r="M141" s="195"/>
      <c r="N141" s="196"/>
    </row>
    <row r="142" spans="1:14" s="84" customFormat="1" ht="15" x14ac:dyDescent="0.2">
      <c r="A142" s="104"/>
      <c r="B142" s="111"/>
      <c r="C142" s="106"/>
      <c r="D142" s="106"/>
      <c r="E142" s="112"/>
      <c r="F142" s="112"/>
      <c r="G142" s="152"/>
      <c r="H142" s="97">
        <v>0</v>
      </c>
      <c r="I142" s="110"/>
      <c r="J142" s="99"/>
      <c r="K142" s="100"/>
      <c r="L142" s="194"/>
      <c r="M142" s="195"/>
      <c r="N142" s="196"/>
    </row>
    <row r="143" spans="1:14" s="84" customFormat="1" ht="15" x14ac:dyDescent="0.2">
      <c r="A143" s="104"/>
      <c r="B143" s="111"/>
      <c r="C143" s="106"/>
      <c r="D143" s="106"/>
      <c r="E143" s="112"/>
      <c r="F143" s="112"/>
      <c r="G143" s="152"/>
      <c r="H143" s="97">
        <v>0</v>
      </c>
      <c r="I143" s="110"/>
      <c r="J143" s="99"/>
      <c r="K143" s="100"/>
      <c r="L143" s="194"/>
      <c r="M143" s="195"/>
      <c r="N143" s="196"/>
    </row>
    <row r="144" spans="1:14" s="84" customFormat="1" ht="15" x14ac:dyDescent="0.2">
      <c r="A144" s="104"/>
      <c r="B144" s="111"/>
      <c r="C144" s="106"/>
      <c r="D144" s="106"/>
      <c r="E144" s="112"/>
      <c r="F144" s="112"/>
      <c r="G144" s="152"/>
      <c r="H144" s="97">
        <v>0</v>
      </c>
      <c r="I144" s="110"/>
      <c r="J144" s="99"/>
      <c r="K144" s="100"/>
      <c r="L144" s="194"/>
      <c r="M144" s="197" t="s">
        <v>45</v>
      </c>
      <c r="N144" s="196"/>
    </row>
    <row r="145" spans="1:14" s="84" customFormat="1" ht="15" x14ac:dyDescent="0.2">
      <c r="A145" s="104"/>
      <c r="B145" s="111"/>
      <c r="C145" s="106"/>
      <c r="D145" s="106"/>
      <c r="E145" s="112"/>
      <c r="F145" s="112"/>
      <c r="G145" s="152"/>
      <c r="H145" s="97">
        <v>0</v>
      </c>
      <c r="I145" s="110"/>
      <c r="J145" s="99"/>
      <c r="K145" s="100"/>
      <c r="L145" s="194"/>
      <c r="M145" s="195"/>
      <c r="N145" s="196"/>
    </row>
    <row r="146" spans="1:14" s="84" customFormat="1" ht="15" x14ac:dyDescent="0.2">
      <c r="A146" s="104"/>
      <c r="B146" s="164"/>
      <c r="C146" s="106"/>
      <c r="D146" s="106"/>
      <c r="E146" s="151"/>
      <c r="F146" s="112"/>
      <c r="G146" s="152"/>
      <c r="H146" s="166">
        <v>0</v>
      </c>
      <c r="I146" s="110"/>
      <c r="J146" s="99"/>
      <c r="K146" s="100"/>
      <c r="L146" s="194"/>
      <c r="M146" s="195"/>
      <c r="N146" s="196"/>
    </row>
    <row r="147" spans="1:14" s="84" customFormat="1" ht="15" x14ac:dyDescent="0.2">
      <c r="A147" s="104"/>
      <c r="B147" s="111"/>
      <c r="C147" s="106"/>
      <c r="D147" s="106"/>
      <c r="E147" s="112"/>
      <c r="F147" s="151"/>
      <c r="G147" s="177"/>
      <c r="H147" s="97">
        <v>0</v>
      </c>
      <c r="I147" s="167"/>
      <c r="J147" s="198"/>
      <c r="K147" s="199"/>
      <c r="L147" s="194"/>
      <c r="M147" s="195"/>
      <c r="N147" s="196"/>
    </row>
    <row r="148" spans="1:14" s="84" customFormat="1" ht="15" x14ac:dyDescent="0.2">
      <c r="A148" s="104"/>
      <c r="B148" s="111"/>
      <c r="C148" s="106"/>
      <c r="D148" s="106"/>
      <c r="E148" s="112"/>
      <c r="F148" s="112"/>
      <c r="G148" s="152"/>
      <c r="H148" s="97">
        <v>0</v>
      </c>
      <c r="I148" s="110"/>
      <c r="J148" s="99"/>
      <c r="K148" s="100"/>
      <c r="L148" s="194"/>
      <c r="M148" s="195"/>
      <c r="N148" s="196"/>
    </row>
    <row r="149" spans="1:14" s="84" customFormat="1" ht="15.75" thickBot="1" x14ac:dyDescent="0.25">
      <c r="A149" s="104"/>
      <c r="B149" s="178"/>
      <c r="C149" s="169"/>
      <c r="D149" s="169"/>
      <c r="E149" s="171"/>
      <c r="F149" s="171"/>
      <c r="G149" s="172"/>
      <c r="H149" s="185">
        <v>0</v>
      </c>
      <c r="I149" s="180"/>
      <c r="J149" s="99"/>
      <c r="K149" s="100"/>
      <c r="L149" s="194"/>
      <c r="M149" s="200"/>
      <c r="N149" s="196"/>
    </row>
    <row r="150" spans="1:14" s="84" customFormat="1" ht="22.5" customHeight="1" thickBot="1" x14ac:dyDescent="0.25">
      <c r="A150" s="201"/>
      <c r="B150" s="202"/>
      <c r="C150" s="203"/>
      <c r="D150" s="204"/>
      <c r="E150" s="205" t="s">
        <v>46</v>
      </c>
      <c r="F150" s="206"/>
      <c r="G150" s="207"/>
      <c r="H150" s="208">
        <f>SUM(H139:H149)</f>
        <v>0</v>
      </c>
      <c r="I150" s="209"/>
      <c r="J150" s="210">
        <f>SUM(J16:J149)</f>
        <v>0</v>
      </c>
      <c r="K150" s="211">
        <f>SUM(K16:K149)</f>
        <v>0</v>
      </c>
      <c r="L150" s="212">
        <f>SUM(L16:L149)</f>
        <v>0</v>
      </c>
      <c r="M150" s="584" t="s">
        <v>56</v>
      </c>
      <c r="N150" s="213">
        <f>SUM(N16:N149)</f>
        <v>0</v>
      </c>
    </row>
    <row r="151" spans="1:14" s="84" customFormat="1" ht="22.5" customHeight="1" thickBot="1" x14ac:dyDescent="0.25">
      <c r="A151" s="214"/>
      <c r="B151" s="215"/>
      <c r="C151" s="216"/>
      <c r="D151" s="217"/>
      <c r="E151" s="205" t="s">
        <v>47</v>
      </c>
      <c r="F151" s="206"/>
      <c r="G151" s="207"/>
      <c r="H151" s="208">
        <f>SUM(H137+H124+H52+H34+H16+H115+H106+H97+H88+H79+H70+H61)</f>
        <v>0</v>
      </c>
      <c r="I151" s="218"/>
      <c r="J151" s="219"/>
      <c r="K151" s="219"/>
      <c r="L151" s="220"/>
      <c r="M151" s="585"/>
      <c r="N151" s="221"/>
    </row>
    <row r="152" spans="1:14" s="84" customFormat="1" ht="72.75" thickBot="1" x14ac:dyDescent="0.25">
      <c r="A152" s="222" t="s">
        <v>48</v>
      </c>
      <c r="B152" s="586"/>
      <c r="C152" s="587"/>
      <c r="D152" s="588"/>
      <c r="E152" s="589" t="s">
        <v>49</v>
      </c>
      <c r="F152" s="590"/>
      <c r="G152" s="590"/>
      <c r="H152" s="223">
        <f>SUM(H151-H150)</f>
        <v>0</v>
      </c>
      <c r="I152" s="224" t="s">
        <v>50</v>
      </c>
      <c r="J152" s="225">
        <f>SUM(J137+J124+J52+J115+J106+J97+J88+J79+J70+J61+J34+J16)</f>
        <v>0</v>
      </c>
      <c r="K152" s="226" t="s">
        <v>51</v>
      </c>
      <c r="L152" s="225">
        <f>L150</f>
        <v>0</v>
      </c>
      <c r="M152" s="227" t="s">
        <v>57</v>
      </c>
      <c r="N152" s="228">
        <f>IF(H157&lt;I154,H157,I154)</f>
        <v>0</v>
      </c>
    </row>
    <row r="153" spans="1:14" s="230" customFormat="1" x14ac:dyDescent="0.2">
      <c r="A153" s="229"/>
      <c r="B153" s="229"/>
      <c r="D153" s="229"/>
      <c r="E153" s="229"/>
      <c r="F153" s="231" t="s">
        <v>52</v>
      </c>
      <c r="G153" s="232"/>
      <c r="H153" s="233">
        <f>L152-J150</f>
        <v>0</v>
      </c>
      <c r="I153" s="234"/>
      <c r="J153" s="231"/>
      <c r="K153" s="235"/>
      <c r="L153" s="236"/>
    </row>
    <row r="154" spans="1:14" s="230" customFormat="1" x14ac:dyDescent="0.2">
      <c r="A154" s="229"/>
      <c r="B154" s="229"/>
      <c r="D154" s="229"/>
      <c r="E154" s="229"/>
      <c r="F154" s="231" t="s">
        <v>53</v>
      </c>
      <c r="G154" s="232"/>
      <c r="H154" s="237"/>
      <c r="I154" s="234">
        <f>N150</f>
        <v>0</v>
      </c>
      <c r="J154" s="237"/>
      <c r="K154" s="235"/>
      <c r="L154" s="236"/>
    </row>
    <row r="155" spans="1:14" s="230" customFormat="1" x14ac:dyDescent="0.2">
      <c r="A155" s="229"/>
      <c r="B155" s="229"/>
      <c r="D155" s="229"/>
      <c r="E155" s="229"/>
      <c r="F155" s="231" t="s">
        <v>54</v>
      </c>
      <c r="G155" s="232"/>
      <c r="H155" s="237">
        <f>H152</f>
        <v>0</v>
      </c>
      <c r="I155" s="234"/>
      <c r="J155" s="231"/>
      <c r="K155" s="235"/>
      <c r="L155" s="236"/>
    </row>
    <row r="156" spans="1:14" s="230" customFormat="1" x14ac:dyDescent="0.2">
      <c r="A156" s="229"/>
      <c r="B156" s="229"/>
      <c r="D156" s="229"/>
      <c r="E156" s="229"/>
      <c r="F156" s="231"/>
      <c r="G156" s="232"/>
      <c r="H156" s="231"/>
      <c r="I156" s="234"/>
      <c r="J156" s="231"/>
      <c r="K156" s="235"/>
      <c r="L156" s="236"/>
    </row>
    <row r="157" spans="1:14" s="230" customFormat="1" x14ac:dyDescent="0.2">
      <c r="A157" s="229"/>
      <c r="B157" s="229"/>
      <c r="D157" s="229"/>
      <c r="E157" s="229"/>
      <c r="F157" s="231"/>
      <c r="G157" s="232"/>
      <c r="H157" s="231">
        <f>I157</f>
        <v>0</v>
      </c>
      <c r="I157" s="234">
        <f>IF(H155&lt;H153,H155,H153)</f>
        <v>0</v>
      </c>
      <c r="J157" s="231"/>
      <c r="K157" s="235"/>
      <c r="L157" s="236"/>
    </row>
    <row r="158" spans="1:14" s="230" customFormat="1" x14ac:dyDescent="0.2">
      <c r="A158" s="229"/>
      <c r="C158" s="229"/>
      <c r="D158" s="229"/>
      <c r="G158" s="238"/>
      <c r="I158" s="239"/>
      <c r="J158" s="240"/>
      <c r="K158" s="240"/>
      <c r="L158" s="236"/>
    </row>
  </sheetData>
  <protectedRanges>
    <protectedRange sqref="L61" name="Område50"/>
    <protectedRange sqref="J61" name="Område49"/>
    <protectedRange sqref="B54:I60" name="Område48"/>
    <protectedRange sqref="A53" name="Område47"/>
    <protectedRange sqref="L124" name="Område40"/>
    <protectedRange sqref="J124" name="Område39"/>
    <protectedRange sqref="B117:I123" name="Område38"/>
    <protectedRange sqref="A116" name="Område37"/>
    <protectedRange sqref="L115" name="Område36"/>
    <protectedRange sqref="J115" name="Område35"/>
    <protectedRange sqref="B108:I114" name="Område34"/>
    <protectedRange sqref="A107" name="Område33"/>
    <protectedRange sqref="L106" name="Område32"/>
    <protectedRange sqref="J106" name="Område31"/>
    <protectedRange sqref="B99:I105" name="Område30"/>
    <protectedRange sqref="A98" name="Område29"/>
    <protectedRange sqref="L97" name="Område28"/>
    <protectedRange sqref="J97" name="Område27"/>
    <protectedRange sqref="B90:I96" name="Område26"/>
    <protectedRange sqref="A89" name="Område25"/>
    <protectedRange sqref="L52" name="Område12"/>
    <protectedRange sqref="J52" name="Område11"/>
    <protectedRange sqref="B36:I51" name="Område10"/>
    <protectedRange sqref="A35" name="Område9"/>
    <protectedRange sqref="L34" name="Område8"/>
    <protectedRange sqref="J34" name="Område7"/>
    <protectedRange sqref="B18:F33 H18:I33 G19:G33" name="Område6"/>
    <protectedRange sqref="A17" name="Område5"/>
    <protectedRange sqref="L16" name="Område4"/>
    <protectedRange sqref="J16" name="Område3"/>
    <protectedRange sqref="G18 B3:F15 H4:I15 G5:G15 G3:I3" name="Område2"/>
    <protectedRange sqref="A2" name="Område1"/>
    <protectedRange sqref="A62" name="Område13"/>
    <protectedRange sqref="B63:I69" name="Område14"/>
    <protectedRange sqref="J70" name="Område15"/>
    <protectedRange sqref="L70" name="Område16"/>
    <protectedRange sqref="A71" name="Område17"/>
    <protectedRange sqref="B72:I78" name="Område18"/>
    <protectedRange sqref="J79" name="Område19"/>
    <protectedRange sqref="L79" name="Område20"/>
    <protectedRange sqref="A80" name="Område21"/>
    <protectedRange sqref="B81:I87" name="Område22"/>
    <protectedRange sqref="J88" name="Område23"/>
    <protectedRange sqref="L88" name="Område24"/>
    <protectedRange sqref="A125" name="Område41"/>
    <protectedRange sqref="B126:I136" name="Område42"/>
    <protectedRange sqref="J137" name="Område43"/>
    <protectedRange sqref="L137" name="Område44"/>
    <protectedRange sqref="A138" name="Område45"/>
    <protectedRange sqref="B139:I149" name="Område46"/>
  </protectedRanges>
  <mergeCells count="3">
    <mergeCell ref="M150:M151"/>
    <mergeCell ref="B152:D152"/>
    <mergeCell ref="E152:G15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Navngivne områder</vt:lpstr>
      </vt:variant>
      <vt:variant>
        <vt:i4>1</vt:i4>
      </vt:variant>
    </vt:vector>
  </HeadingPairs>
  <TitlesOfParts>
    <vt:vector size="13" baseType="lpstr">
      <vt:lpstr>Forside </vt:lpstr>
      <vt:lpstr>Skærmdump</vt:lpstr>
      <vt:lpstr>Generelt</vt:lpstr>
      <vt:lpstr>Ordningsspecifikke spg.</vt:lpstr>
      <vt:lpstr>Bilag og betaling</vt:lpstr>
      <vt:lpstr>Løn </vt:lpstr>
      <vt:lpstr>LØNBEREGNING</vt:lpstr>
      <vt:lpstr>BILAGSKONTROLSKEMA</vt:lpstr>
      <vt:lpstr>BILAGSOVERSIGT</vt:lpstr>
      <vt:lpstr>Likviditet </vt:lpstr>
      <vt:lpstr>Afrappotering</vt:lpstr>
      <vt:lpstr>SB2 Tjekliste</vt:lpstr>
      <vt:lpstr>BILAGSKONTROLSKEMA!Udskriftsområde</vt:lpstr>
    </vt:vector>
  </TitlesOfParts>
  <Company>NaturErhvervstyrelsen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Udbetalingstjeklisten</dc:title>
  <dc:creator>Zorica Zecevic (NaturErhvervstyrelsen)</dc:creator>
  <cp:keywords>EHFF</cp:keywords>
  <cp:lastModifiedBy>Heidi Skov</cp:lastModifiedBy>
  <cp:lastPrinted>2019-04-26T08:48:37Z</cp:lastPrinted>
  <dcterms:created xsi:type="dcterms:W3CDTF">2014-10-27T08:04:02Z</dcterms:created>
  <dcterms:modified xsi:type="dcterms:W3CDTF">2025-01-09T13:44:49Z</dcterms:modified>
</cp:coreProperties>
</file>